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460" windowHeight="6585" tabRatio="599" activeTab="0"/>
  </bookViews>
  <sheets>
    <sheet name="ан.функц." sheetId="1" r:id="rId1"/>
  </sheets>
  <definedNames>
    <definedName name="_xlnm.Print_Titles" localSheetId="0">'ан.функц.'!$8:$10</definedName>
    <definedName name="_xlnm.Print_Area" localSheetId="0">'ан.функц.'!$A$1:$K$94</definedName>
  </definedNames>
  <calcPr fullCalcOnLoad="1"/>
</workbook>
</file>

<file path=xl/sharedStrings.xml><?xml version="1.0" encoding="utf-8"?>
<sst xmlns="http://schemas.openxmlformats.org/spreadsheetml/2006/main" count="105" uniqueCount="99">
  <si>
    <t>Код</t>
  </si>
  <si>
    <t>Видатки</t>
  </si>
  <si>
    <t>Державне управління</t>
  </si>
  <si>
    <t>Органи місцевого самоврядування</t>
  </si>
  <si>
    <t>Разом власних доходів</t>
  </si>
  <si>
    <t>Разом доходів</t>
  </si>
  <si>
    <t>Освіта</t>
  </si>
  <si>
    <t>Соціальний захист та соціальне забезпечення</t>
  </si>
  <si>
    <t>Інші видатки на соціальний захист населення</t>
  </si>
  <si>
    <t>Житлово-комунальне господарство</t>
  </si>
  <si>
    <t>Культура  і мистецтво</t>
  </si>
  <si>
    <t>Будівництво</t>
  </si>
  <si>
    <t>Надання державного пільгового кредиту індивідуальним сільським забудовникм</t>
  </si>
  <si>
    <t>Видатки, не віднесені до основних груп</t>
  </si>
  <si>
    <t>БАЛАНС</t>
  </si>
  <si>
    <t xml:space="preserve">Всього </t>
  </si>
  <si>
    <t>Перевищення доходів над видатками</t>
  </si>
  <si>
    <t>в т.ч. За рахунок субвенцій з Держбюджету</t>
  </si>
  <si>
    <t>Доходи , Видатки</t>
  </si>
  <si>
    <t>Філармонії, музичні колективи і ансамблі та інші мистецькі заклади та  заходи</t>
  </si>
  <si>
    <t xml:space="preserve"> Палаци і будинки культури, клуби та інші заклади клубного типу</t>
  </si>
  <si>
    <t>Транспорт, дорожнє господарство, зв"язок, телекомунікації та інформатика</t>
  </si>
  <si>
    <t>Загальний фонд</t>
  </si>
  <si>
    <t>Спеціальний фонд</t>
  </si>
  <si>
    <t>Повернення коштів, наданих для кредитування індивідуальних сільських забудовників</t>
  </si>
  <si>
    <t xml:space="preserve">Звіт </t>
  </si>
  <si>
    <t>Додаток 1</t>
  </si>
  <si>
    <t xml:space="preserve"> до затвердженого плану з урахуванням змін 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</si>
  <si>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</si>
  <si>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</si>
  <si>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доходи фізичних осіб  </t>
  </si>
  <si>
    <t>Збори та плата за спеціальне використання природних ресурсів </t>
  </si>
  <si>
    <t>Збір за спеціальне використання лісових ресурсів </t>
  </si>
  <si>
    <t>Плата за землю  </t>
  </si>
  <si>
    <t>Окремі податки і збори, що зараховуються до місцевих бюджетів </t>
  </si>
  <si>
    <t>Місцеві податки і збори, нараховані до 1 січня 2011 року </t>
  </si>
  <si>
    <t>Місцеві податки і збори </t>
  </si>
  <si>
    <t>Туристичний збір </t>
  </si>
  <si>
    <t>Збір за провадження деяких видів підприємницької діяльності </t>
  </si>
  <si>
    <t>Інші податки та збори </t>
  </si>
  <si>
    <t>Фіксований сільськогосподарський податок 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</si>
  <si>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</si>
  <si>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</si>
  <si>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</si>
  <si>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збори та платежі, доходи від некомерційної господарської діяльності </t>
  </si>
  <si>
    <t>Державне мито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</si>
  <si>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</si>
  <si>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</si>
  <si>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</si>
  <si>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 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</si>
  <si>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</si>
  <si>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забезпечення виплат, пов’язаних із підвищенням рівня оплати праці працівників бюджетної сфери, в тому числі на підвищення посадового окладу працівника першого тарифного розряду Єдиної тарифної сітки</t>
  </si>
  <si>
    <t>Додаткова дотація з державного бюджету місцевим бюджетам на оплату праці працівників бюджетних установ</t>
  </si>
  <si>
    <t>Субвенції  </t>
  </si>
  <si>
    <t>Інші субвенції </t>
  </si>
  <si>
    <t>Податки на власність  </t>
  </si>
  <si>
    <t>Податок з власників транспортних засобів та інших самохідних машин і механізмів  </t>
  </si>
  <si>
    <t>Збір за першу реєстрацію транспортного засобу </t>
  </si>
  <si>
    <t>Екологічний податок </t>
  </si>
  <si>
    <t>Збір за забруднення навколишнього природного середовища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</si>
  <si>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</si>
  <si>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</si>
  <si>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Інші джерела власних надходжень бюджетних установ 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</si>
  <si>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</si>
  <si>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</si>
  <si>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</si>
  <si>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</si>
  <si>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</si>
  <si>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 </t>
  </si>
  <si>
    <t xml:space="preserve">Дошкільні заклади освіти </t>
  </si>
  <si>
    <t>Капітальний ремонт житлового фонду місцевих органів влади </t>
  </si>
  <si>
    <t>Видатки на утримання об`єктів соціальної сфери підприємств, що передаються до комунальної власності </t>
  </si>
  <si>
    <t>100203</t>
  </si>
  <si>
    <t>Благоустрій міст, сіл, селищ </t>
  </si>
  <si>
    <t>Капітальні вкладення</t>
  </si>
  <si>
    <t>Інші заходи у сфері автомобільного транспорту </t>
  </si>
  <si>
    <t>170703</t>
  </si>
  <si>
    <t>Видатки на проведення робіт, пов`язаних із будівництвом, реконструкцією, ремонтом та утриманням автомобільних доріг </t>
  </si>
  <si>
    <t>Цільові фонди</t>
  </si>
  <si>
    <t>Утилізація відходів </t>
  </si>
  <si>
    <t>250203</t>
  </si>
  <si>
    <t>Проведення виборів народних депутатів Верховної Ради Автономної Республіки Крим, місцевих рад та сільських, селищних, міських голів</t>
  </si>
  <si>
    <t>250302</t>
  </si>
  <si>
    <t>Кошти, що передаються до районних та міських (міст Києва і Севастополя, міст республіканського і обласного значення) бюджетів з міських (міст районного значення), селищних, сільських та районних у містах бюджетів </t>
  </si>
  <si>
    <t>250380</t>
  </si>
  <si>
    <t>ВСЬОГО видатків</t>
  </si>
  <si>
    <t xml:space="preserve"> у % до затвердженого плану з урахуванням змін </t>
  </si>
  <si>
    <t xml:space="preserve">у % до затвердженого плану з урахуванням змін </t>
  </si>
  <si>
    <t>Єдиний податок  </t>
  </si>
  <si>
    <t>Селищний голова</t>
  </si>
  <si>
    <t>С.І. Сірик</t>
  </si>
  <si>
    <t>до рішення селищної ради</t>
  </si>
  <si>
    <t>Всього селищний бюджет</t>
  </si>
  <si>
    <t>про виконання селищного бюджету за  2013 рік.</t>
  </si>
  <si>
    <t xml:space="preserve">Затверджено на 2013р. з урахуванням змін </t>
  </si>
  <si>
    <t xml:space="preserve">Виконано за  2013р. </t>
  </si>
  <si>
    <t xml:space="preserve">від      11.02.   2014року  № 59/1 </t>
  </si>
  <si>
    <t>Житлово--експлуатаційне господарство</t>
  </si>
  <si>
    <t>грн.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</si>
</sst>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00"/>
    <numFmt numFmtId="173" formatCode="0.0000"/>
    <numFmt numFmtId="174" formatCode="0.000"/>
    <numFmt numFmtId="175" formatCode="0.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 wrapText="1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wrapText="1"/>
    </xf>
    <xf numFmtId="0" fontId="18" fillId="0" borderId="10" xfId="0" applyFont="1" applyBorder="1" applyAlignment="1">
      <alignment horizontal="right"/>
    </xf>
    <xf numFmtId="0" fontId="18" fillId="0" borderId="1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175" fontId="18" fillId="0" borderId="10" xfId="0" applyNumberFormat="1" applyFont="1" applyBorder="1" applyAlignment="1">
      <alignment/>
    </xf>
    <xf numFmtId="0" fontId="18" fillId="0" borderId="0" xfId="0" applyFont="1" applyAlignment="1">
      <alignment/>
    </xf>
    <xf numFmtId="175" fontId="19" fillId="0" borderId="10" xfId="0" applyNumberFormat="1" applyFont="1" applyBorder="1" applyAlignment="1">
      <alignment/>
    </xf>
    <xf numFmtId="174" fontId="19" fillId="0" borderId="10" xfId="0" applyNumberFormat="1" applyFont="1" applyFill="1" applyBorder="1" applyAlignment="1">
      <alignment/>
    </xf>
    <xf numFmtId="0" fontId="19" fillId="0" borderId="10" xfId="0" applyFont="1" applyBorder="1" applyAlignment="1">
      <alignment/>
    </xf>
    <xf numFmtId="1" fontId="19" fillId="0" borderId="10" xfId="0" applyNumberFormat="1" applyFont="1" applyBorder="1" applyAlignment="1">
      <alignment/>
    </xf>
    <xf numFmtId="0" fontId="20" fillId="0" borderId="0" xfId="0" applyFont="1" applyAlignment="1">
      <alignment/>
    </xf>
    <xf numFmtId="0" fontId="19" fillId="0" borderId="10" xfId="0" applyFont="1" applyFill="1" applyBorder="1" applyAlignment="1">
      <alignment/>
    </xf>
    <xf numFmtId="0" fontId="18" fillId="0" borderId="10" xfId="0" applyFont="1" applyBorder="1" applyAlignment="1">
      <alignment wrapText="1"/>
    </xf>
    <xf numFmtId="0" fontId="19" fillId="24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0" fillId="0" borderId="10" xfId="0" applyFont="1" applyFill="1" applyBorder="1" applyAlignment="1">
      <alignment wrapText="1"/>
    </xf>
    <xf numFmtId="0" fontId="19" fillId="0" borderId="11" xfId="0" applyFont="1" applyBorder="1" applyAlignment="1">
      <alignment/>
    </xf>
    <xf numFmtId="1" fontId="19" fillId="0" borderId="11" xfId="0" applyNumberFormat="1" applyFont="1" applyBorder="1" applyAlignment="1">
      <alignment/>
    </xf>
    <xf numFmtId="0" fontId="19" fillId="0" borderId="0" xfId="0" applyFont="1" applyBorder="1" applyAlignment="1">
      <alignment/>
    </xf>
    <xf numFmtId="1" fontId="19" fillId="0" borderId="0" xfId="0" applyNumberFormat="1" applyFont="1" applyBorder="1" applyAlignment="1">
      <alignment/>
    </xf>
    <xf numFmtId="175" fontId="19" fillId="0" borderId="0" xfId="0" applyNumberFormat="1" applyFont="1" applyBorder="1" applyAlignment="1">
      <alignment/>
    </xf>
    <xf numFmtId="175" fontId="20" fillId="0" borderId="0" xfId="0" applyNumberFormat="1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0" xfId="0" applyFont="1" applyFill="1" applyBorder="1" applyAlignment="1">
      <alignment wrapText="1"/>
    </xf>
    <xf numFmtId="175" fontId="19" fillId="0" borderId="10" xfId="0" applyNumberFormat="1" applyFont="1" applyBorder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10" xfId="0" applyFont="1" applyFill="1" applyBorder="1" applyAlignment="1">
      <alignment wrapText="1"/>
    </xf>
    <xf numFmtId="175" fontId="18" fillId="0" borderId="10" xfId="0" applyNumberFormat="1" applyFont="1" applyBorder="1" applyAlignment="1">
      <alignment horizontal="right"/>
    </xf>
    <xf numFmtId="1" fontId="18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0" fontId="19" fillId="24" borderId="10" xfId="0" applyFont="1" applyFill="1" applyBorder="1" applyAlignment="1">
      <alignment horizontal="right" wrapText="1"/>
    </xf>
    <xf numFmtId="0" fontId="19" fillId="0" borderId="10" xfId="0" applyFont="1" applyFill="1" applyBorder="1" applyAlignment="1">
      <alignment horizontal="right"/>
    </xf>
    <xf numFmtId="0" fontId="18" fillId="0" borderId="10" xfId="0" applyFont="1" applyFill="1" applyBorder="1" applyAlignment="1">
      <alignment horizontal="right"/>
    </xf>
    <xf numFmtId="0" fontId="19" fillId="0" borderId="10" xfId="0" applyFont="1" applyFill="1" applyBorder="1" applyAlignment="1" quotePrefix="1">
      <alignment horizontal="right"/>
    </xf>
    <xf numFmtId="0" fontId="19" fillId="0" borderId="10" xfId="0" applyFont="1" applyFill="1" applyBorder="1" applyAlignment="1">
      <alignment horizontal="right" wrapText="1"/>
    </xf>
    <xf numFmtId="0" fontId="18" fillId="24" borderId="10" xfId="0" applyFont="1" applyFill="1" applyBorder="1" applyAlignment="1">
      <alignment horizontal="right" wrapText="1"/>
    </xf>
    <xf numFmtId="0" fontId="18" fillId="24" borderId="10" xfId="0" applyFont="1" applyFill="1" applyBorder="1" applyAlignment="1">
      <alignment wrapText="1"/>
    </xf>
    <xf numFmtId="0" fontId="19" fillId="0" borderId="10" xfId="0" applyFont="1" applyFill="1" applyBorder="1" applyAlignment="1" quotePrefix="1">
      <alignment horizontal="right"/>
    </xf>
    <xf numFmtId="174" fontId="19" fillId="0" borderId="10" xfId="0" applyNumberFormat="1" applyFont="1" applyBorder="1" applyAlignment="1">
      <alignment/>
    </xf>
    <xf numFmtId="174" fontId="18" fillId="0" borderId="10" xfId="0" applyNumberFormat="1" applyFont="1" applyBorder="1" applyAlignment="1">
      <alignment/>
    </xf>
    <xf numFmtId="174" fontId="19" fillId="0" borderId="10" xfId="0" applyNumberFormat="1" applyFont="1" applyBorder="1" applyAlignment="1">
      <alignment/>
    </xf>
    <xf numFmtId="1" fontId="18" fillId="0" borderId="10" xfId="0" applyNumberFormat="1" applyFont="1" applyFill="1" applyBorder="1" applyAlignment="1">
      <alignment horizontal="right" vertical="center"/>
    </xf>
    <xf numFmtId="174" fontId="19" fillId="0" borderId="10" xfId="0" applyNumberFormat="1" applyFont="1" applyFill="1" applyBorder="1" applyAlignment="1">
      <alignment/>
    </xf>
    <xf numFmtId="174" fontId="19" fillId="0" borderId="0" xfId="0" applyNumberFormat="1" applyFont="1" applyBorder="1" applyAlignment="1">
      <alignment/>
    </xf>
    <xf numFmtId="175" fontId="19" fillId="0" borderId="10" xfId="0" applyNumberFormat="1" applyFont="1" applyFill="1" applyBorder="1" applyAlignment="1">
      <alignment horizontal="right"/>
    </xf>
    <xf numFmtId="0" fontId="19" fillId="0" borderId="0" xfId="0" applyFont="1" applyFill="1" applyAlignment="1">
      <alignment/>
    </xf>
    <xf numFmtId="1" fontId="18" fillId="0" borderId="10" xfId="0" applyNumberFormat="1" applyFont="1" applyBorder="1" applyAlignment="1">
      <alignment wrapText="1"/>
    </xf>
    <xf numFmtId="1" fontId="19" fillId="0" borderId="10" xfId="0" applyNumberFormat="1" applyFont="1" applyFill="1" applyBorder="1" applyAlignment="1">
      <alignment/>
    </xf>
    <xf numFmtId="1" fontId="19" fillId="0" borderId="10" xfId="0" applyNumberFormat="1" applyFont="1" applyBorder="1" applyAlignment="1">
      <alignment/>
    </xf>
    <xf numFmtId="1" fontId="18" fillId="0" borderId="10" xfId="0" applyNumberFormat="1" applyFont="1" applyFill="1" applyBorder="1" applyAlignment="1">
      <alignment/>
    </xf>
    <xf numFmtId="1" fontId="19" fillId="0" borderId="10" xfId="0" applyNumberFormat="1" applyFont="1" applyFill="1" applyBorder="1" applyAlignment="1">
      <alignment horizontal="right"/>
    </xf>
    <xf numFmtId="1" fontId="18" fillId="0" borderId="10" xfId="0" applyNumberFormat="1" applyFont="1" applyBorder="1" applyAlignment="1">
      <alignment/>
    </xf>
    <xf numFmtId="1" fontId="18" fillId="0" borderId="10" xfId="0" applyNumberFormat="1" applyFont="1" applyFill="1" applyBorder="1" applyAlignment="1">
      <alignment/>
    </xf>
    <xf numFmtId="1" fontId="18" fillId="24" borderId="10" xfId="0" applyNumberFormat="1" applyFont="1" applyFill="1" applyBorder="1" applyAlignment="1">
      <alignment/>
    </xf>
    <xf numFmtId="1" fontId="20" fillId="0" borderId="10" xfId="0" applyNumberFormat="1" applyFont="1" applyBorder="1" applyAlignment="1">
      <alignment/>
    </xf>
    <xf numFmtId="1" fontId="19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/>
    </xf>
    <xf numFmtId="174" fontId="19" fillId="0" borderId="10" xfId="0" applyNumberFormat="1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0" xfId="0" applyFont="1" applyFill="1" applyAlignment="1">
      <alignment horizontal="left" wrapText="1"/>
    </xf>
    <xf numFmtId="0" fontId="19" fillId="0" borderId="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4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1" fontId="19" fillId="0" borderId="10" xfId="0" applyNumberFormat="1" applyFont="1" applyFill="1" applyBorder="1" applyAlignment="1">
      <alignment horizontal="right" vertical="center"/>
    </xf>
    <xf numFmtId="1" fontId="19" fillId="0" borderId="10" xfId="0" applyNumberFormat="1" applyFont="1" applyBorder="1" applyAlignment="1">
      <alignment horizontal="right"/>
    </xf>
    <xf numFmtId="1" fontId="19" fillId="0" borderId="10" xfId="0" applyNumberFormat="1" applyFont="1" applyBorder="1" applyAlignment="1">
      <alignment wrapText="1"/>
    </xf>
    <xf numFmtId="1" fontId="19" fillId="0" borderId="10" xfId="0" applyNumberFormat="1" applyFont="1" applyFill="1" applyBorder="1" applyAlignment="1">
      <alignment horizontal="right"/>
    </xf>
    <xf numFmtId="1" fontId="19" fillId="0" borderId="10" xfId="0" applyNumberFormat="1" applyFont="1" applyFill="1" applyBorder="1" applyAlignment="1">
      <alignment wrapText="1"/>
    </xf>
    <xf numFmtId="0" fontId="18" fillId="0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view="pageBreakPreview" zoomScaleSheetLayoutView="100" zoomScalePageLayoutView="0" workbookViewId="0" topLeftCell="A1">
      <pane xSplit="2" ySplit="10" topLeftCell="E37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44" sqref="B44"/>
    </sheetView>
  </sheetViews>
  <sheetFormatPr defaultColWidth="9.00390625" defaultRowHeight="12.75"/>
  <cols>
    <col min="1" max="1" width="9.625" style="12" customWidth="1"/>
    <col min="2" max="2" width="81.875" style="12" customWidth="1"/>
    <col min="3" max="4" width="13.125" style="12" customWidth="1"/>
    <col min="5" max="5" width="9.75390625" style="12" customWidth="1"/>
    <col min="6" max="7" width="11.875" style="12" customWidth="1"/>
    <col min="8" max="8" width="9.375" style="12" customWidth="1"/>
    <col min="9" max="9" width="12.00390625" style="12" customWidth="1"/>
    <col min="10" max="10" width="11.75390625" style="12" customWidth="1"/>
    <col min="11" max="11" width="8.25390625" style="12" customWidth="1"/>
    <col min="12" max="16384" width="9.125" style="12" customWidth="1"/>
  </cols>
  <sheetData>
    <row r="1" ht="12.75">
      <c r="E1" s="12" t="s">
        <v>26</v>
      </c>
    </row>
    <row r="2" ht="12.75">
      <c r="E2" s="12" t="s">
        <v>91</v>
      </c>
    </row>
    <row r="3" spans="4:8" ht="12.75">
      <c r="D3" s="13"/>
      <c r="E3" s="73" t="s">
        <v>96</v>
      </c>
      <c r="F3" s="73"/>
      <c r="G3" s="73"/>
      <c r="H3" s="73"/>
    </row>
    <row r="4" spans="4:6" ht="12.75">
      <c r="D4" s="13"/>
      <c r="E4" s="13"/>
      <c r="F4" s="13"/>
    </row>
    <row r="5" spans="1:11" ht="12.75">
      <c r="A5" s="79" t="s">
        <v>25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7.25" customHeight="1">
      <c r="A6" s="80" t="s">
        <v>93</v>
      </c>
      <c r="B6" s="80"/>
      <c r="C6" s="80"/>
      <c r="D6" s="80"/>
      <c r="E6" s="80"/>
      <c r="F6" s="80"/>
      <c r="G6" s="80"/>
      <c r="H6" s="80"/>
      <c r="I6" s="80"/>
      <c r="J6" s="80"/>
      <c r="K6" s="80"/>
    </row>
    <row r="7" spans="2:10" ht="12" customHeight="1">
      <c r="B7" s="74"/>
      <c r="C7" s="74"/>
      <c r="D7" s="74"/>
      <c r="E7" s="74"/>
      <c r="F7" s="74"/>
      <c r="J7" s="12" t="s">
        <v>98</v>
      </c>
    </row>
    <row r="8" spans="1:11" ht="18.75" customHeight="1">
      <c r="A8" s="75" t="s">
        <v>0</v>
      </c>
      <c r="B8" s="75" t="s">
        <v>18</v>
      </c>
      <c r="C8" s="76" t="s">
        <v>22</v>
      </c>
      <c r="D8" s="77"/>
      <c r="E8" s="78"/>
      <c r="F8" s="76" t="s">
        <v>23</v>
      </c>
      <c r="G8" s="77"/>
      <c r="H8" s="78"/>
      <c r="I8" s="76" t="s">
        <v>92</v>
      </c>
      <c r="J8" s="77"/>
      <c r="K8" s="78"/>
    </row>
    <row r="9" spans="1:11" ht="67.5" customHeight="1">
      <c r="A9" s="75"/>
      <c r="B9" s="75"/>
      <c r="C9" s="15" t="s">
        <v>94</v>
      </c>
      <c r="D9" s="15" t="s">
        <v>95</v>
      </c>
      <c r="E9" s="15" t="s">
        <v>86</v>
      </c>
      <c r="F9" s="15" t="s">
        <v>94</v>
      </c>
      <c r="G9" s="15" t="s">
        <v>95</v>
      </c>
      <c r="H9" s="15" t="s">
        <v>27</v>
      </c>
      <c r="I9" s="15" t="s">
        <v>94</v>
      </c>
      <c r="J9" s="15" t="s">
        <v>95</v>
      </c>
      <c r="K9" s="15" t="s">
        <v>87</v>
      </c>
    </row>
    <row r="10" spans="1:11" s="16" customFormat="1" ht="14.25" customHeight="1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4">
        <v>11</v>
      </c>
    </row>
    <row r="11" spans="1:11" s="18" customFormat="1" ht="18" customHeight="1">
      <c r="A11" s="1">
        <v>10000000</v>
      </c>
      <c r="B11" s="2" t="s">
        <v>28</v>
      </c>
      <c r="C11" s="60">
        <f>C12+C14+C17+C20+C22+C26</f>
        <v>3206299</v>
      </c>
      <c r="D11" s="60">
        <f>D12+D14+D17+D20+D22+D26</f>
        <v>3106269</v>
      </c>
      <c r="E11" s="17">
        <f>D11/C11*100</f>
        <v>96.88020362417853</v>
      </c>
      <c r="F11" s="60">
        <f>F12+F14+F17+F20+F22+F26</f>
        <v>567863</v>
      </c>
      <c r="G11" s="60">
        <f>G12+G14+G17+G20+G22+G26</f>
        <v>719994</v>
      </c>
      <c r="H11" s="17">
        <f>G11/F11*100</f>
        <v>126.79008845443356</v>
      </c>
      <c r="I11" s="60">
        <f>I12+I14+I17+I20+I22+I26</f>
        <v>3774162</v>
      </c>
      <c r="J11" s="60">
        <f>J12+J14+J17+J20+J22+J26</f>
        <v>3826263</v>
      </c>
      <c r="K11" s="17">
        <f>J11/I11*100</f>
        <v>101.3804653854286</v>
      </c>
    </row>
    <row r="12" spans="1:11" ht="17.25" customHeight="1">
      <c r="A12" s="3">
        <v>11000000</v>
      </c>
      <c r="B12" s="4" t="s">
        <v>29</v>
      </c>
      <c r="C12" s="22">
        <f>SUM(C13:C13)</f>
        <v>2218359</v>
      </c>
      <c r="D12" s="22">
        <f>SUM(D13:D13)</f>
        <v>2177145</v>
      </c>
      <c r="E12" s="19">
        <f>D12/C12*100</f>
        <v>98.14214020363701</v>
      </c>
      <c r="F12" s="22">
        <f>SUM(F13:F13)</f>
        <v>0</v>
      </c>
      <c r="G12" s="22">
        <f>SUM(G13:G13)</f>
        <v>0</v>
      </c>
      <c r="H12" s="38" t="e">
        <f>G12/F12*100</f>
        <v>#DIV/0!</v>
      </c>
      <c r="I12" s="22">
        <f>SUM(I13:I13)</f>
        <v>2218359</v>
      </c>
      <c r="J12" s="22">
        <f>SUM(J13:J13)</f>
        <v>2177145</v>
      </c>
      <c r="K12" s="19">
        <f aca="true" t="shared" si="0" ref="K12:K77">J12/I12*100</f>
        <v>98.14214020363701</v>
      </c>
    </row>
    <row r="13" spans="1:11" ht="16.5" customHeight="1">
      <c r="A13" s="3">
        <v>11010000</v>
      </c>
      <c r="B13" s="4" t="s">
        <v>30</v>
      </c>
      <c r="C13" s="5">
        <v>2218359</v>
      </c>
      <c r="D13" s="5">
        <v>2177145</v>
      </c>
      <c r="E13" s="5">
        <v>2069390</v>
      </c>
      <c r="F13" s="61"/>
      <c r="G13" s="61"/>
      <c r="H13" s="38" t="e">
        <f aca="true" t="shared" si="1" ref="H13:H78">G13/F13*100</f>
        <v>#DIV/0!</v>
      </c>
      <c r="I13" s="61">
        <f>SUM(C13+F13)</f>
        <v>2218359</v>
      </c>
      <c r="J13" s="61">
        <f>SUM(D13+G13)</f>
        <v>2177145</v>
      </c>
      <c r="K13" s="19">
        <f t="shared" si="0"/>
        <v>98.14214020363701</v>
      </c>
    </row>
    <row r="14" spans="1:11" ht="16.5" customHeight="1">
      <c r="A14" s="36">
        <v>12000000</v>
      </c>
      <c r="B14" s="37" t="s">
        <v>55</v>
      </c>
      <c r="C14" s="61">
        <f>SUM(C15:C16)</f>
        <v>0</v>
      </c>
      <c r="D14" s="61">
        <f>SUM(D15:D16)</f>
        <v>0</v>
      </c>
      <c r="E14" s="38" t="e">
        <f aca="true" t="shared" si="2" ref="E14:E80">D14/C14*100</f>
        <v>#DIV/0!</v>
      </c>
      <c r="F14" s="61">
        <f>SUM(F15:F16)</f>
        <v>68963</v>
      </c>
      <c r="G14" s="61">
        <f>SUM(G15:G16)</f>
        <v>45502</v>
      </c>
      <c r="H14" s="38">
        <f t="shared" si="1"/>
        <v>65.98030828125226</v>
      </c>
      <c r="I14" s="61">
        <f>SUM(I15:I16)</f>
        <v>68963</v>
      </c>
      <c r="J14" s="61">
        <f>SUM(J15:J16)</f>
        <v>45502</v>
      </c>
      <c r="K14" s="19">
        <f t="shared" si="0"/>
        <v>65.98030828125226</v>
      </c>
    </row>
    <row r="15" spans="1:11" ht="16.5" customHeight="1">
      <c r="A15" s="36">
        <v>12020000</v>
      </c>
      <c r="B15" s="37" t="s">
        <v>56</v>
      </c>
      <c r="C15" s="61"/>
      <c r="D15" s="61"/>
      <c r="E15" s="38" t="e">
        <f t="shared" si="2"/>
        <v>#DIV/0!</v>
      </c>
      <c r="F15" s="64"/>
      <c r="G15" s="64">
        <v>795</v>
      </c>
      <c r="H15" s="38" t="e">
        <f t="shared" si="1"/>
        <v>#DIV/0!</v>
      </c>
      <c r="I15" s="61">
        <f>SUM(C15+F15)</f>
        <v>0</v>
      </c>
      <c r="J15" s="61">
        <f>SUM(D15+G15)</f>
        <v>795</v>
      </c>
      <c r="K15" s="19" t="e">
        <f t="shared" si="0"/>
        <v>#DIV/0!</v>
      </c>
    </row>
    <row r="16" spans="1:11" ht="16.5" customHeight="1">
      <c r="A16" s="36">
        <v>12030000</v>
      </c>
      <c r="B16" s="37" t="s">
        <v>57</v>
      </c>
      <c r="C16" s="61"/>
      <c r="D16" s="61"/>
      <c r="E16" s="38" t="e">
        <f t="shared" si="2"/>
        <v>#DIV/0!</v>
      </c>
      <c r="F16" s="64">
        <v>68963</v>
      </c>
      <c r="G16" s="64">
        <v>44707</v>
      </c>
      <c r="H16" s="38">
        <f t="shared" si="1"/>
        <v>64.82751620434146</v>
      </c>
      <c r="I16" s="61">
        <f>SUM(C16+F16)</f>
        <v>68963</v>
      </c>
      <c r="J16" s="61">
        <f>SUM(D16+G16)</f>
        <v>44707</v>
      </c>
      <c r="K16" s="19">
        <f t="shared" si="0"/>
        <v>64.82751620434146</v>
      </c>
    </row>
    <row r="17" spans="1:11" ht="14.25" customHeight="1">
      <c r="A17" s="3">
        <v>13000000</v>
      </c>
      <c r="B17" s="4" t="s">
        <v>31</v>
      </c>
      <c r="C17" s="61">
        <f>SUM(C18:C19)</f>
        <v>877510</v>
      </c>
      <c r="D17" s="61">
        <f>SUM(D18:D19)</f>
        <v>826778</v>
      </c>
      <c r="E17" s="38">
        <f t="shared" si="2"/>
        <v>94.21864138300418</v>
      </c>
      <c r="F17" s="61">
        <f>SUM(F18:F19)</f>
        <v>0</v>
      </c>
      <c r="G17" s="61">
        <f>SUM(G18:G19)</f>
        <v>0</v>
      </c>
      <c r="H17" s="38" t="e">
        <f t="shared" si="1"/>
        <v>#DIV/0!</v>
      </c>
      <c r="I17" s="61">
        <f>SUM(I18:I19)</f>
        <v>877510</v>
      </c>
      <c r="J17" s="61">
        <f>SUM(J18:J19)</f>
        <v>826778</v>
      </c>
      <c r="K17" s="19">
        <f t="shared" si="0"/>
        <v>94.21864138300418</v>
      </c>
    </row>
    <row r="18" spans="1:11" ht="12.75">
      <c r="A18" s="3">
        <v>13010000</v>
      </c>
      <c r="B18" s="4" t="s">
        <v>32</v>
      </c>
      <c r="C18" s="5">
        <v>350</v>
      </c>
      <c r="D18" s="5">
        <v>5382</v>
      </c>
      <c r="E18" s="38">
        <f t="shared" si="2"/>
        <v>1537.7142857142858</v>
      </c>
      <c r="F18" s="61"/>
      <c r="G18" s="22"/>
      <c r="H18" s="38" t="e">
        <f t="shared" si="1"/>
        <v>#DIV/0!</v>
      </c>
      <c r="I18" s="61">
        <f>SUM(C18+F18)</f>
        <v>350</v>
      </c>
      <c r="J18" s="61">
        <f>SUM(D18+G18)</f>
        <v>5382</v>
      </c>
      <c r="K18" s="19">
        <f t="shared" si="0"/>
        <v>1537.7142857142858</v>
      </c>
    </row>
    <row r="19" spans="1:11" ht="15" customHeight="1">
      <c r="A19" s="3">
        <v>13050000</v>
      </c>
      <c r="B19" s="4" t="s">
        <v>33</v>
      </c>
      <c r="C19" s="62">
        <v>877160</v>
      </c>
      <c r="D19" s="5">
        <v>821396</v>
      </c>
      <c r="E19" s="38">
        <f t="shared" si="2"/>
        <v>93.64266496420265</v>
      </c>
      <c r="F19" s="61"/>
      <c r="G19" s="61"/>
      <c r="H19" s="38" t="e">
        <f t="shared" si="1"/>
        <v>#DIV/0!</v>
      </c>
      <c r="I19" s="61">
        <f>SUM(C19+F19)</f>
        <v>877160</v>
      </c>
      <c r="J19" s="61">
        <f>SUM(D19+G19)</f>
        <v>821396</v>
      </c>
      <c r="K19" s="19">
        <f t="shared" si="0"/>
        <v>93.64266496420265</v>
      </c>
    </row>
    <row r="20" spans="1:11" ht="13.5" customHeight="1">
      <c r="A20" s="3">
        <v>16000000</v>
      </c>
      <c r="B20" s="4" t="s">
        <v>34</v>
      </c>
      <c r="C20" s="61"/>
      <c r="D20" s="61">
        <f>SUM(D21)</f>
        <v>20</v>
      </c>
      <c r="E20" s="38" t="e">
        <f t="shared" si="2"/>
        <v>#DIV/0!</v>
      </c>
      <c r="F20" s="61">
        <f>SUM(F21)</f>
        <v>0</v>
      </c>
      <c r="G20" s="61">
        <f>SUM(G21)</f>
        <v>0</v>
      </c>
      <c r="H20" s="38" t="e">
        <f t="shared" si="1"/>
        <v>#DIV/0!</v>
      </c>
      <c r="I20" s="61">
        <f>SUM(I21)</f>
        <v>0</v>
      </c>
      <c r="J20" s="61">
        <f>SUM(J21)</f>
        <v>20</v>
      </c>
      <c r="K20" s="19" t="e">
        <f t="shared" si="0"/>
        <v>#DIV/0!</v>
      </c>
    </row>
    <row r="21" spans="1:11" s="18" customFormat="1" ht="16.5" customHeight="1">
      <c r="A21" s="3">
        <v>16010000</v>
      </c>
      <c r="B21" s="4" t="s">
        <v>35</v>
      </c>
      <c r="C21" s="62"/>
      <c r="D21" s="62">
        <v>20</v>
      </c>
      <c r="E21" s="38" t="e">
        <f t="shared" si="2"/>
        <v>#DIV/0!</v>
      </c>
      <c r="F21" s="61"/>
      <c r="G21" s="61"/>
      <c r="H21" s="38" t="e">
        <f t="shared" si="1"/>
        <v>#DIV/0!</v>
      </c>
      <c r="I21" s="61">
        <f>SUM(C21+F21)</f>
        <v>0</v>
      </c>
      <c r="J21" s="61">
        <f>SUM(D21+G21)</f>
        <v>20</v>
      </c>
      <c r="K21" s="19" t="e">
        <f t="shared" si="0"/>
        <v>#DIV/0!</v>
      </c>
    </row>
    <row r="22" spans="1:11" s="18" customFormat="1" ht="17.25" customHeight="1">
      <c r="A22" s="3">
        <v>18000000</v>
      </c>
      <c r="B22" s="4" t="s">
        <v>36</v>
      </c>
      <c r="C22" s="61">
        <f>SUM(C23:C25)</f>
        <v>83280</v>
      </c>
      <c r="D22" s="61">
        <f>SUM(D23:D25)</f>
        <v>74673</v>
      </c>
      <c r="E22" s="38">
        <f t="shared" si="2"/>
        <v>89.6649855907781</v>
      </c>
      <c r="F22" s="61">
        <f>SUM(F23:F25)</f>
        <v>490600</v>
      </c>
      <c r="G22" s="61">
        <f>SUM(G23:G25)</f>
        <v>666988</v>
      </c>
      <c r="H22" s="38">
        <f t="shared" si="1"/>
        <v>135.95352629433347</v>
      </c>
      <c r="I22" s="61">
        <f>SUM(I23:I25)</f>
        <v>573880</v>
      </c>
      <c r="J22" s="61">
        <f>SUM(J23:J25)</f>
        <v>741661</v>
      </c>
      <c r="K22" s="19">
        <f t="shared" si="0"/>
        <v>129.23625148114587</v>
      </c>
    </row>
    <row r="23" spans="1:11" s="18" customFormat="1" ht="16.5" customHeight="1">
      <c r="A23" s="3">
        <v>18030000</v>
      </c>
      <c r="B23" s="4" t="s">
        <v>37</v>
      </c>
      <c r="C23" s="5">
        <v>137</v>
      </c>
      <c r="D23" s="5">
        <v>560</v>
      </c>
      <c r="E23" s="38">
        <f t="shared" si="2"/>
        <v>408.75912408759126</v>
      </c>
      <c r="F23" s="61"/>
      <c r="G23" s="61"/>
      <c r="H23" s="38" t="e">
        <f t="shared" si="1"/>
        <v>#DIV/0!</v>
      </c>
      <c r="I23" s="61">
        <f aca="true" t="shared" si="3" ref="I23:J25">SUM(C23+F23)</f>
        <v>137</v>
      </c>
      <c r="J23" s="61">
        <f t="shared" si="3"/>
        <v>560</v>
      </c>
      <c r="K23" s="19">
        <f t="shared" si="0"/>
        <v>408.75912408759126</v>
      </c>
    </row>
    <row r="24" spans="1:11" s="18" customFormat="1" ht="16.5" customHeight="1">
      <c r="A24" s="3">
        <v>18040000</v>
      </c>
      <c r="B24" s="4" t="s">
        <v>38</v>
      </c>
      <c r="C24" s="62">
        <v>83143</v>
      </c>
      <c r="D24" s="5">
        <v>74113</v>
      </c>
      <c r="E24" s="38">
        <f t="shared" si="2"/>
        <v>89.13919391891079</v>
      </c>
      <c r="F24" s="64"/>
      <c r="G24" s="64">
        <v>12764</v>
      </c>
      <c r="H24" s="38" t="e">
        <f t="shared" si="1"/>
        <v>#DIV/0!</v>
      </c>
      <c r="I24" s="61">
        <f t="shared" si="3"/>
        <v>83143</v>
      </c>
      <c r="J24" s="61">
        <f t="shared" si="3"/>
        <v>86877</v>
      </c>
      <c r="K24" s="19">
        <f t="shared" si="0"/>
        <v>104.49105757550245</v>
      </c>
    </row>
    <row r="25" spans="1:11" s="18" customFormat="1" ht="16.5" customHeight="1">
      <c r="A25" s="36">
        <v>18050000</v>
      </c>
      <c r="B25" s="37" t="s">
        <v>88</v>
      </c>
      <c r="C25" s="62"/>
      <c r="D25" s="5"/>
      <c r="E25" s="38" t="e">
        <f t="shared" si="2"/>
        <v>#DIV/0!</v>
      </c>
      <c r="F25" s="64">
        <v>490600</v>
      </c>
      <c r="G25" s="64">
        <v>654224</v>
      </c>
      <c r="H25" s="38">
        <f t="shared" si="1"/>
        <v>133.35181410517734</v>
      </c>
      <c r="I25" s="61">
        <f t="shared" si="3"/>
        <v>490600</v>
      </c>
      <c r="J25" s="61">
        <f t="shared" si="3"/>
        <v>654224</v>
      </c>
      <c r="K25" s="19">
        <f t="shared" si="0"/>
        <v>133.35181410517734</v>
      </c>
    </row>
    <row r="26" spans="1:11" s="18" customFormat="1" ht="16.5" customHeight="1">
      <c r="A26" s="3">
        <v>19000000</v>
      </c>
      <c r="B26" s="4" t="s">
        <v>39</v>
      </c>
      <c r="C26" s="61">
        <f>SUM(C27:C29)</f>
        <v>27150</v>
      </c>
      <c r="D26" s="61">
        <f>SUM(D27:D29)</f>
        <v>27653</v>
      </c>
      <c r="E26" s="38">
        <f t="shared" si="2"/>
        <v>101.85267034990792</v>
      </c>
      <c r="F26" s="61">
        <f>SUM(F27:F29)</f>
        <v>8300</v>
      </c>
      <c r="G26" s="61">
        <f>SUM(G27:G29)</f>
        <v>7504</v>
      </c>
      <c r="H26" s="38">
        <f t="shared" si="1"/>
        <v>90.40963855421687</v>
      </c>
      <c r="I26" s="61">
        <f>SUM(I27:I29)</f>
        <v>35450</v>
      </c>
      <c r="J26" s="61">
        <f>SUM(J27:J29)</f>
        <v>35157</v>
      </c>
      <c r="K26" s="19">
        <f t="shared" si="0"/>
        <v>99.17348377997179</v>
      </c>
    </row>
    <row r="27" spans="1:11" s="18" customFormat="1" ht="16.5" customHeight="1">
      <c r="A27" s="36">
        <v>19010000</v>
      </c>
      <c r="B27" s="37" t="s">
        <v>58</v>
      </c>
      <c r="C27" s="61"/>
      <c r="D27" s="61"/>
      <c r="E27" s="38" t="e">
        <f t="shared" si="2"/>
        <v>#DIV/0!</v>
      </c>
      <c r="F27" s="64">
        <v>8300</v>
      </c>
      <c r="G27" s="64">
        <v>7504</v>
      </c>
      <c r="H27" s="38">
        <f t="shared" si="1"/>
        <v>90.40963855421687</v>
      </c>
      <c r="I27" s="61">
        <f aca="true" t="shared" si="4" ref="I27:J29">SUM(C27+F27)</f>
        <v>8300</v>
      </c>
      <c r="J27" s="61">
        <f t="shared" si="4"/>
        <v>7504</v>
      </c>
      <c r="K27" s="19">
        <f t="shared" si="0"/>
        <v>90.40963855421687</v>
      </c>
    </row>
    <row r="28" spans="1:11" ht="16.5" customHeight="1">
      <c r="A28" s="3">
        <v>19040000</v>
      </c>
      <c r="B28" s="4" t="s">
        <v>40</v>
      </c>
      <c r="C28" s="62">
        <v>27150</v>
      </c>
      <c r="D28" s="62">
        <v>27653</v>
      </c>
      <c r="E28" s="38">
        <f t="shared" si="2"/>
        <v>101.85267034990792</v>
      </c>
      <c r="F28" s="61"/>
      <c r="G28" s="22"/>
      <c r="H28" s="38" t="e">
        <f t="shared" si="1"/>
        <v>#DIV/0!</v>
      </c>
      <c r="I28" s="61">
        <f t="shared" si="4"/>
        <v>27150</v>
      </c>
      <c r="J28" s="61">
        <f t="shared" si="4"/>
        <v>27653</v>
      </c>
      <c r="K28" s="19">
        <f t="shared" si="0"/>
        <v>101.85267034990792</v>
      </c>
    </row>
    <row r="29" spans="1:11" ht="16.5" customHeight="1" hidden="1">
      <c r="A29" s="36">
        <v>19050000</v>
      </c>
      <c r="B29" s="37" t="s">
        <v>59</v>
      </c>
      <c r="C29" s="22"/>
      <c r="D29" s="22"/>
      <c r="E29" s="38" t="e">
        <f t="shared" si="2"/>
        <v>#DIV/0!</v>
      </c>
      <c r="F29" s="61"/>
      <c r="G29" s="22"/>
      <c r="H29" s="38" t="e">
        <f t="shared" si="1"/>
        <v>#DIV/0!</v>
      </c>
      <c r="I29" s="61">
        <f t="shared" si="4"/>
        <v>0</v>
      </c>
      <c r="J29" s="61">
        <f t="shared" si="4"/>
        <v>0</v>
      </c>
      <c r="K29" s="19" t="e">
        <f t="shared" si="0"/>
        <v>#DIV/0!</v>
      </c>
    </row>
    <row r="30" spans="1:11" s="18" customFormat="1" ht="16.5" customHeight="1">
      <c r="A30" s="1">
        <v>20000000</v>
      </c>
      <c r="B30" s="2" t="s">
        <v>41</v>
      </c>
      <c r="C30" s="63">
        <f>SUM(C31+C33+C35+C37)</f>
        <v>15201</v>
      </c>
      <c r="D30" s="63">
        <f>SUM(D31+D33+D35+D37)</f>
        <v>15139</v>
      </c>
      <c r="E30" s="41">
        <f t="shared" si="2"/>
        <v>99.5921320965726</v>
      </c>
      <c r="F30" s="63">
        <f>SUM(F31+F33+F35+F37)</f>
        <v>392329</v>
      </c>
      <c r="G30" s="63">
        <f>SUM(G31+G33+G35+G37)</f>
        <v>392129</v>
      </c>
      <c r="H30" s="41">
        <f t="shared" si="1"/>
        <v>99.94902237662778</v>
      </c>
      <c r="I30" s="63">
        <f>SUM(I31+I33+I35+I37)</f>
        <v>407530</v>
      </c>
      <c r="J30" s="63">
        <f>SUM(J31+J33+J35+J37)</f>
        <v>407268</v>
      </c>
      <c r="K30" s="17">
        <f t="shared" si="0"/>
        <v>99.93571025445979</v>
      </c>
    </row>
    <row r="31" spans="1:11" ht="16.5" customHeight="1">
      <c r="A31" s="3">
        <v>21000000</v>
      </c>
      <c r="B31" s="4" t="s">
        <v>42</v>
      </c>
      <c r="C31" s="61">
        <f>SUM(C32)</f>
        <v>2951</v>
      </c>
      <c r="D31" s="61">
        <f>SUM(D32)</f>
        <v>2271</v>
      </c>
      <c r="E31" s="38">
        <f t="shared" si="2"/>
        <v>76.95696374110472</v>
      </c>
      <c r="F31" s="61">
        <f>SUM(F32)</f>
        <v>0</v>
      </c>
      <c r="G31" s="61">
        <f>SUM(G32)</f>
        <v>0</v>
      </c>
      <c r="H31" s="38" t="e">
        <f t="shared" si="1"/>
        <v>#DIV/0!</v>
      </c>
      <c r="I31" s="61">
        <f>SUM(I32)</f>
        <v>2951</v>
      </c>
      <c r="J31" s="61">
        <f>SUM(J32)</f>
        <v>2271</v>
      </c>
      <c r="K31" s="19">
        <f t="shared" si="0"/>
        <v>76.95696374110472</v>
      </c>
    </row>
    <row r="32" spans="1:11" ht="15.75" customHeight="1">
      <c r="A32" s="3">
        <v>21080000</v>
      </c>
      <c r="B32" s="4" t="s">
        <v>43</v>
      </c>
      <c r="C32" s="62">
        <v>2951</v>
      </c>
      <c r="D32" s="62">
        <v>2271</v>
      </c>
      <c r="E32" s="38">
        <f t="shared" si="2"/>
        <v>76.95696374110472</v>
      </c>
      <c r="F32" s="61"/>
      <c r="G32" s="22"/>
      <c r="H32" s="38" t="e">
        <f t="shared" si="1"/>
        <v>#DIV/0!</v>
      </c>
      <c r="I32" s="61">
        <f>SUM(C32+F32)</f>
        <v>2951</v>
      </c>
      <c r="J32" s="61">
        <f>SUM(D32+G32)</f>
        <v>2271</v>
      </c>
      <c r="K32" s="19">
        <f t="shared" si="0"/>
        <v>76.95696374110472</v>
      </c>
    </row>
    <row r="33" spans="1:11" ht="17.25" customHeight="1">
      <c r="A33" s="3">
        <v>22000000</v>
      </c>
      <c r="B33" s="5" t="s">
        <v>44</v>
      </c>
      <c r="C33" s="61">
        <f>SUM(C34)</f>
        <v>12250</v>
      </c>
      <c r="D33" s="61">
        <f>SUM(D34)</f>
        <v>12817</v>
      </c>
      <c r="E33" s="38">
        <f t="shared" si="2"/>
        <v>104.62857142857143</v>
      </c>
      <c r="F33" s="61">
        <f>SUM(F34)</f>
        <v>0</v>
      </c>
      <c r="G33" s="61">
        <f>SUM(G34)</f>
        <v>0</v>
      </c>
      <c r="H33" s="38" t="e">
        <f t="shared" si="1"/>
        <v>#DIV/0!</v>
      </c>
      <c r="I33" s="61">
        <f>SUM(I34)</f>
        <v>12250</v>
      </c>
      <c r="J33" s="61">
        <f>SUM(J34)</f>
        <v>12817</v>
      </c>
      <c r="K33" s="19">
        <f t="shared" si="0"/>
        <v>104.62857142857143</v>
      </c>
    </row>
    <row r="34" spans="1:11" ht="17.25" customHeight="1">
      <c r="A34" s="3">
        <v>22090000</v>
      </c>
      <c r="B34" s="4" t="s">
        <v>45</v>
      </c>
      <c r="C34" s="62">
        <v>12250</v>
      </c>
      <c r="D34" s="62">
        <v>12817</v>
      </c>
      <c r="E34" s="38">
        <f t="shared" si="2"/>
        <v>104.62857142857143</v>
      </c>
      <c r="F34" s="61"/>
      <c r="G34" s="22"/>
      <c r="H34" s="38" t="e">
        <f t="shared" si="1"/>
        <v>#DIV/0!</v>
      </c>
      <c r="I34" s="61">
        <f>SUM(C34+F34)</f>
        <v>12250</v>
      </c>
      <c r="J34" s="61">
        <f>SUM(D34+G34)</f>
        <v>12817</v>
      </c>
      <c r="K34" s="19">
        <f t="shared" si="0"/>
        <v>104.62857142857143</v>
      </c>
    </row>
    <row r="35" spans="1:11" s="23" customFormat="1" ht="14.25" customHeight="1">
      <c r="A35" s="3">
        <v>24000000</v>
      </c>
      <c r="B35" s="4" t="s">
        <v>46</v>
      </c>
      <c r="C35" s="22">
        <f>SUM(C36)</f>
        <v>0</v>
      </c>
      <c r="D35" s="22">
        <f>SUM(D36)</f>
        <v>51</v>
      </c>
      <c r="E35" s="38" t="e">
        <f t="shared" si="2"/>
        <v>#DIV/0!</v>
      </c>
      <c r="F35" s="22">
        <f>SUM(F36)</f>
        <v>0</v>
      </c>
      <c r="G35" s="22">
        <f>SUM(G36)</f>
        <v>1054</v>
      </c>
      <c r="H35" s="38" t="e">
        <f t="shared" si="1"/>
        <v>#DIV/0!</v>
      </c>
      <c r="I35" s="22">
        <f>SUM(I36)</f>
        <v>0</v>
      </c>
      <c r="J35" s="22">
        <f>SUM(J36)</f>
        <v>1105</v>
      </c>
      <c r="K35" s="19" t="e">
        <f t="shared" si="0"/>
        <v>#DIV/0!</v>
      </c>
    </row>
    <row r="36" spans="1:11" s="23" customFormat="1" ht="14.25" customHeight="1">
      <c r="A36" s="3">
        <v>24060000</v>
      </c>
      <c r="B36" s="4" t="s">
        <v>43</v>
      </c>
      <c r="C36" s="71"/>
      <c r="D36" s="72">
        <v>51</v>
      </c>
      <c r="E36" s="38" t="e">
        <f t="shared" si="2"/>
        <v>#DIV/0!</v>
      </c>
      <c r="F36" s="70"/>
      <c r="G36" s="70">
        <v>1054</v>
      </c>
      <c r="H36" s="38" t="e">
        <f t="shared" si="1"/>
        <v>#DIV/0!</v>
      </c>
      <c r="I36" s="61">
        <f>SUM(C36+F36)</f>
        <v>0</v>
      </c>
      <c r="J36" s="61">
        <f>SUM(D36+G36)</f>
        <v>1105</v>
      </c>
      <c r="K36" s="19" t="e">
        <f t="shared" si="0"/>
        <v>#DIV/0!</v>
      </c>
    </row>
    <row r="37" spans="1:11" s="23" customFormat="1" ht="14.25" customHeight="1">
      <c r="A37" s="36">
        <v>25000000</v>
      </c>
      <c r="B37" s="37" t="s">
        <v>60</v>
      </c>
      <c r="C37" s="61">
        <f>SUM(C38:C39)</f>
        <v>0</v>
      </c>
      <c r="D37" s="61">
        <f>SUM(D38:D39)</f>
        <v>0</v>
      </c>
      <c r="E37" s="38" t="e">
        <f t="shared" si="2"/>
        <v>#DIV/0!</v>
      </c>
      <c r="F37" s="61">
        <f>SUM(F38:F39)</f>
        <v>392329</v>
      </c>
      <c r="G37" s="61">
        <f>SUM(G38:G39)</f>
        <v>391075</v>
      </c>
      <c r="H37" s="38">
        <f t="shared" si="1"/>
        <v>99.68037030145618</v>
      </c>
      <c r="I37" s="61">
        <f>SUM(I38:I39)</f>
        <v>392329</v>
      </c>
      <c r="J37" s="61">
        <f>SUM(J38:J39)</f>
        <v>391075</v>
      </c>
      <c r="K37" s="19">
        <f t="shared" si="0"/>
        <v>99.68037030145618</v>
      </c>
    </row>
    <row r="38" spans="1:11" s="23" customFormat="1" ht="14.25" customHeight="1">
      <c r="A38" s="36">
        <v>25010000</v>
      </c>
      <c r="B38" s="37" t="s">
        <v>61</v>
      </c>
      <c r="C38" s="64"/>
      <c r="D38" s="64"/>
      <c r="E38" s="38" t="e">
        <f t="shared" si="2"/>
        <v>#DIV/0!</v>
      </c>
      <c r="F38" s="64">
        <v>127103</v>
      </c>
      <c r="G38" s="64">
        <v>104822</v>
      </c>
      <c r="H38" s="38">
        <f t="shared" si="1"/>
        <v>82.47012265642825</v>
      </c>
      <c r="I38" s="61">
        <f>SUM(C38+F38)</f>
        <v>127103</v>
      </c>
      <c r="J38" s="61">
        <f>SUM(D38+G38)</f>
        <v>104822</v>
      </c>
      <c r="K38" s="19">
        <f t="shared" si="0"/>
        <v>82.47012265642825</v>
      </c>
    </row>
    <row r="39" spans="1:11" s="23" customFormat="1" ht="14.25" customHeight="1">
      <c r="A39" s="36">
        <v>25020000</v>
      </c>
      <c r="B39" s="37" t="s">
        <v>62</v>
      </c>
      <c r="C39" s="64"/>
      <c r="D39" s="64"/>
      <c r="E39" s="38" t="e">
        <f t="shared" si="2"/>
        <v>#DIV/0!</v>
      </c>
      <c r="F39" s="64">
        <v>265226</v>
      </c>
      <c r="G39" s="64">
        <v>286253</v>
      </c>
      <c r="H39" s="38">
        <f t="shared" si="1"/>
        <v>107.92795578110743</v>
      </c>
      <c r="I39" s="61">
        <f>SUM(C39+F39)</f>
        <v>265226</v>
      </c>
      <c r="J39" s="61">
        <f>SUM(D39+G39)</f>
        <v>286253</v>
      </c>
      <c r="K39" s="19">
        <f t="shared" si="0"/>
        <v>107.92795578110743</v>
      </c>
    </row>
    <row r="40" spans="1:11" s="23" customFormat="1" ht="14.25" customHeight="1">
      <c r="A40" s="39">
        <v>30000000</v>
      </c>
      <c r="B40" s="40" t="s">
        <v>63</v>
      </c>
      <c r="C40" s="63">
        <f>SUM(C41+C43)</f>
        <v>0</v>
      </c>
      <c r="D40" s="63">
        <f>SUM(D41+D43)</f>
        <v>0</v>
      </c>
      <c r="E40" s="41" t="e">
        <f t="shared" si="2"/>
        <v>#DIV/0!</v>
      </c>
      <c r="F40" s="63">
        <f>SUM(F41+F43)</f>
        <v>3200</v>
      </c>
      <c r="G40" s="63">
        <f>SUM(G41+G43)</f>
        <v>124265</v>
      </c>
      <c r="H40" s="41">
        <f t="shared" si="1"/>
        <v>3883.2812500000005</v>
      </c>
      <c r="I40" s="63">
        <f>SUM(I41+I43)</f>
        <v>3200</v>
      </c>
      <c r="J40" s="63">
        <f>SUM(J41+J43)</f>
        <v>124265</v>
      </c>
      <c r="K40" s="17">
        <f t="shared" si="0"/>
        <v>3883.2812500000005</v>
      </c>
    </row>
    <row r="41" spans="1:11" s="23" customFormat="1" ht="14.25" customHeight="1" hidden="1">
      <c r="A41" s="36">
        <v>31000000</v>
      </c>
      <c r="B41" s="37" t="s">
        <v>64</v>
      </c>
      <c r="C41" s="61">
        <f>SUM(C42)</f>
        <v>0</v>
      </c>
      <c r="D41" s="61">
        <f>SUM(D42)</f>
        <v>0</v>
      </c>
      <c r="E41" s="38" t="e">
        <f t="shared" si="2"/>
        <v>#DIV/0!</v>
      </c>
      <c r="F41" s="61">
        <f>SUM(F42)</f>
        <v>0</v>
      </c>
      <c r="G41" s="61">
        <f>SUM(G42)</f>
        <v>0</v>
      </c>
      <c r="H41" s="38" t="e">
        <f t="shared" si="1"/>
        <v>#DIV/0!</v>
      </c>
      <c r="I41" s="61">
        <f>SUM(I42)</f>
        <v>0</v>
      </c>
      <c r="J41" s="61">
        <f>SUM(J42)</f>
        <v>0</v>
      </c>
      <c r="K41" s="19" t="e">
        <f t="shared" si="0"/>
        <v>#DIV/0!</v>
      </c>
    </row>
    <row r="42" spans="1:11" s="23" customFormat="1" ht="26.25" customHeight="1" hidden="1">
      <c r="A42" s="36">
        <v>31030000</v>
      </c>
      <c r="B42" s="37" t="s">
        <v>65</v>
      </c>
      <c r="C42" s="61"/>
      <c r="D42" s="61"/>
      <c r="E42" s="38" t="e">
        <f t="shared" si="2"/>
        <v>#DIV/0!</v>
      </c>
      <c r="F42" s="61"/>
      <c r="G42" s="61"/>
      <c r="H42" s="38" t="e">
        <f t="shared" si="1"/>
        <v>#DIV/0!</v>
      </c>
      <c r="I42" s="61">
        <f>SUM(C42+F42)</f>
        <v>0</v>
      </c>
      <c r="J42" s="61">
        <f>SUM(D42+G42)</f>
        <v>0</v>
      </c>
      <c r="K42" s="19" t="e">
        <f t="shared" si="0"/>
        <v>#DIV/0!</v>
      </c>
    </row>
    <row r="43" spans="1:11" s="23" customFormat="1" ht="14.25" customHeight="1">
      <c r="A43" s="36">
        <v>33000000</v>
      </c>
      <c r="B43" s="37" t="s">
        <v>66</v>
      </c>
      <c r="C43" s="61">
        <f>SUM(C44)</f>
        <v>0</v>
      </c>
      <c r="D43" s="61">
        <f>SUM(D44)</f>
        <v>0</v>
      </c>
      <c r="E43" s="38" t="e">
        <f t="shared" si="2"/>
        <v>#DIV/0!</v>
      </c>
      <c r="F43" s="61">
        <f>SUM(F44)</f>
        <v>3200</v>
      </c>
      <c r="G43" s="61">
        <f>SUM(G44)</f>
        <v>124265</v>
      </c>
      <c r="H43" s="38">
        <f t="shared" si="1"/>
        <v>3883.2812500000005</v>
      </c>
      <c r="I43" s="61">
        <f>SUM(I44)</f>
        <v>3200</v>
      </c>
      <c r="J43" s="61">
        <f>SUM(J44)</f>
        <v>124265</v>
      </c>
      <c r="K43" s="19">
        <f t="shared" si="0"/>
        <v>3883.2812500000005</v>
      </c>
    </row>
    <row r="44" spans="1:11" s="23" customFormat="1" ht="14.25" customHeight="1">
      <c r="A44" s="36">
        <v>33010000</v>
      </c>
      <c r="B44" s="37" t="s">
        <v>67</v>
      </c>
      <c r="C44" s="70"/>
      <c r="D44" s="70"/>
      <c r="E44" s="38" t="e">
        <f t="shared" si="2"/>
        <v>#DIV/0!</v>
      </c>
      <c r="F44" s="64">
        <v>3200</v>
      </c>
      <c r="G44" s="64">
        <v>124265</v>
      </c>
      <c r="H44" s="38">
        <f t="shared" si="1"/>
        <v>3883.2812500000005</v>
      </c>
      <c r="I44" s="61">
        <f>SUM(C44+F44)</f>
        <v>3200</v>
      </c>
      <c r="J44" s="61">
        <f>SUM(D44+G44)</f>
        <v>124265</v>
      </c>
      <c r="K44" s="19">
        <f t="shared" si="0"/>
        <v>3883.2812500000005</v>
      </c>
    </row>
    <row r="45" spans="1:11" ht="15.75" customHeight="1">
      <c r="A45" s="1"/>
      <c r="B45" s="11" t="s">
        <v>4</v>
      </c>
      <c r="C45" s="65">
        <f>SUM(C11+C30+C40)</f>
        <v>3221500</v>
      </c>
      <c r="D45" s="65">
        <f>SUM(D11+D30+D40)</f>
        <v>3121408</v>
      </c>
      <c r="E45" s="38">
        <f t="shared" si="2"/>
        <v>96.8930001552072</v>
      </c>
      <c r="F45" s="65">
        <f>SUM(F11+F30+F40)</f>
        <v>963392</v>
      </c>
      <c r="G45" s="65">
        <f>SUM(G11+G30+G40)</f>
        <v>1236388</v>
      </c>
      <c r="H45" s="38">
        <f t="shared" si="1"/>
        <v>128.33695941008438</v>
      </c>
      <c r="I45" s="65">
        <f>SUM(I11+I30+I40)</f>
        <v>4184892</v>
      </c>
      <c r="J45" s="65">
        <f>SUM(J11+J30+J40)</f>
        <v>4357796</v>
      </c>
      <c r="K45" s="19">
        <f t="shared" si="0"/>
        <v>104.13162394632884</v>
      </c>
    </row>
    <row r="46" spans="1:11" s="18" customFormat="1" ht="12.75">
      <c r="A46" s="1">
        <v>40000000</v>
      </c>
      <c r="B46" s="7" t="s">
        <v>47</v>
      </c>
      <c r="C46" s="65">
        <f>SUM(C47+C52)</f>
        <v>468100</v>
      </c>
      <c r="D46" s="65">
        <f>SUM(D47+D52)</f>
        <v>457550</v>
      </c>
      <c r="E46" s="41">
        <f t="shared" si="2"/>
        <v>97.7462080751976</v>
      </c>
      <c r="F46" s="65">
        <f>SUM(F47+F52)</f>
        <v>220000</v>
      </c>
      <c r="G46" s="65">
        <f>SUM(G47+G52)</f>
        <v>220000</v>
      </c>
      <c r="H46" s="41">
        <f t="shared" si="1"/>
        <v>100</v>
      </c>
      <c r="I46" s="65">
        <f>SUM(I47+I52)</f>
        <v>688100</v>
      </c>
      <c r="J46" s="65">
        <f>SUM(J47+J52)</f>
        <v>677550</v>
      </c>
      <c r="K46" s="17">
        <f t="shared" si="0"/>
        <v>98.46679261735213</v>
      </c>
    </row>
    <row r="47" spans="1:11" ht="15.75" customHeight="1">
      <c r="A47" s="3">
        <v>41000000</v>
      </c>
      <c r="B47" s="5" t="s">
        <v>48</v>
      </c>
      <c r="C47" s="61">
        <f>SUM(C48)</f>
        <v>468100</v>
      </c>
      <c r="D47" s="61">
        <f>SUM(D48)</f>
        <v>457550</v>
      </c>
      <c r="E47" s="38">
        <f t="shared" si="2"/>
        <v>97.7462080751976</v>
      </c>
      <c r="F47" s="61">
        <f>SUM(F48)</f>
        <v>0</v>
      </c>
      <c r="G47" s="61">
        <f>SUM(G48)</f>
        <v>0</v>
      </c>
      <c r="H47" s="38" t="e">
        <f t="shared" si="1"/>
        <v>#DIV/0!</v>
      </c>
      <c r="I47" s="61">
        <f aca="true" t="shared" si="5" ref="I47:J51">SUM(C47+F47)</f>
        <v>468100</v>
      </c>
      <c r="J47" s="61">
        <f t="shared" si="5"/>
        <v>457550</v>
      </c>
      <c r="K47" s="19">
        <f t="shared" si="0"/>
        <v>97.7462080751976</v>
      </c>
    </row>
    <row r="48" spans="1:11" ht="15.75" customHeight="1">
      <c r="A48" s="3">
        <v>41020000</v>
      </c>
      <c r="B48" s="5" t="s">
        <v>49</v>
      </c>
      <c r="C48" s="61">
        <f>SUM(C49:C51)</f>
        <v>468100</v>
      </c>
      <c r="D48" s="61">
        <f>SUM(D49:D51)</f>
        <v>457550</v>
      </c>
      <c r="E48" s="38">
        <f t="shared" si="2"/>
        <v>97.7462080751976</v>
      </c>
      <c r="F48" s="61">
        <f>SUM(F49:F51)</f>
        <v>0</v>
      </c>
      <c r="G48" s="61">
        <f>SUM(G49:G51)</f>
        <v>0</v>
      </c>
      <c r="H48" s="38" t="e">
        <f t="shared" si="1"/>
        <v>#DIV/0!</v>
      </c>
      <c r="I48" s="61">
        <f t="shared" si="5"/>
        <v>468100</v>
      </c>
      <c r="J48" s="61">
        <f t="shared" si="5"/>
        <v>457550</v>
      </c>
      <c r="K48" s="19">
        <f t="shared" si="0"/>
        <v>97.7462080751976</v>
      </c>
    </row>
    <row r="49" spans="1:11" ht="26.25" customHeight="1">
      <c r="A49" s="8">
        <v>41020600</v>
      </c>
      <c r="B49" s="9" t="s">
        <v>50</v>
      </c>
      <c r="C49" s="61">
        <v>468100</v>
      </c>
      <c r="D49" s="61">
        <v>457550</v>
      </c>
      <c r="E49" s="38">
        <f t="shared" si="2"/>
        <v>97.7462080751976</v>
      </c>
      <c r="F49" s="22"/>
      <c r="G49" s="22"/>
      <c r="H49" s="38" t="e">
        <f t="shared" si="1"/>
        <v>#DIV/0!</v>
      </c>
      <c r="I49" s="61">
        <f t="shared" si="5"/>
        <v>468100</v>
      </c>
      <c r="J49" s="61">
        <f t="shared" si="5"/>
        <v>457550</v>
      </c>
      <c r="K49" s="19">
        <f t="shared" si="0"/>
        <v>97.7462080751976</v>
      </c>
    </row>
    <row r="50" spans="1:11" ht="36" customHeight="1" hidden="1">
      <c r="A50" s="8">
        <v>41021600</v>
      </c>
      <c r="B50" s="9" t="s">
        <v>51</v>
      </c>
      <c r="C50" s="20"/>
      <c r="D50" s="20"/>
      <c r="E50" s="38" t="e">
        <f t="shared" si="2"/>
        <v>#DIV/0!</v>
      </c>
      <c r="F50" s="22"/>
      <c r="G50" s="22"/>
      <c r="H50" s="38" t="e">
        <f t="shared" si="1"/>
        <v>#DIV/0!</v>
      </c>
      <c r="I50" s="61">
        <f t="shared" si="5"/>
        <v>0</v>
      </c>
      <c r="J50" s="61">
        <f t="shared" si="5"/>
        <v>0</v>
      </c>
      <c r="K50" s="19" t="e">
        <f t="shared" si="0"/>
        <v>#DIV/0!</v>
      </c>
    </row>
    <row r="51" spans="1:11" ht="27" customHeight="1" hidden="1">
      <c r="A51" s="3">
        <v>41021800</v>
      </c>
      <c r="B51" s="4" t="s">
        <v>52</v>
      </c>
      <c r="C51" s="5"/>
      <c r="D51" s="5"/>
      <c r="E51" s="38" t="e">
        <f t="shared" si="2"/>
        <v>#DIV/0!</v>
      </c>
      <c r="F51" s="22"/>
      <c r="G51" s="22"/>
      <c r="H51" s="38" t="e">
        <f t="shared" si="1"/>
        <v>#DIV/0!</v>
      </c>
      <c r="I51" s="61">
        <f t="shared" si="5"/>
        <v>0</v>
      </c>
      <c r="J51" s="61">
        <f t="shared" si="5"/>
        <v>0</v>
      </c>
      <c r="K51" s="19" t="e">
        <f t="shared" si="0"/>
        <v>#DIV/0!</v>
      </c>
    </row>
    <row r="52" spans="1:11" ht="17.25" customHeight="1">
      <c r="A52" s="3">
        <v>41030000</v>
      </c>
      <c r="B52" s="5" t="s">
        <v>53</v>
      </c>
      <c r="C52" s="65">
        <f>SUM(C53:C54)</f>
        <v>0</v>
      </c>
      <c r="D52" s="65">
        <f>SUM(D53:D54)</f>
        <v>0</v>
      </c>
      <c r="E52" s="38" t="e">
        <f t="shared" si="2"/>
        <v>#DIV/0!</v>
      </c>
      <c r="F52" s="65">
        <f>SUM(F53:F54)</f>
        <v>220000</v>
      </c>
      <c r="G52" s="65">
        <f>SUM(G53:G54)</f>
        <v>220000</v>
      </c>
      <c r="H52" s="38">
        <f t="shared" si="1"/>
        <v>100</v>
      </c>
      <c r="I52" s="65">
        <f>SUM(I53:I54)</f>
        <v>220000</v>
      </c>
      <c r="J52" s="65">
        <f>SUM(J53:J54)</f>
        <v>220000</v>
      </c>
      <c r="K52" s="19">
        <f t="shared" si="0"/>
        <v>100</v>
      </c>
    </row>
    <row r="53" spans="1:11" ht="26.25" customHeight="1">
      <c r="A53" s="36">
        <v>41034400</v>
      </c>
      <c r="B53" s="37" t="s">
        <v>68</v>
      </c>
      <c r="C53" s="65"/>
      <c r="D53" s="65"/>
      <c r="E53" s="38" t="e">
        <f t="shared" si="2"/>
        <v>#DIV/0!</v>
      </c>
      <c r="F53" s="64">
        <v>220000</v>
      </c>
      <c r="G53" s="64">
        <v>220000</v>
      </c>
      <c r="H53" s="38">
        <f t="shared" si="1"/>
        <v>100</v>
      </c>
      <c r="I53" s="61">
        <f>SUM(C53+F53)</f>
        <v>220000</v>
      </c>
      <c r="J53" s="61">
        <f>SUM(D53+G53)</f>
        <v>220000</v>
      </c>
      <c r="K53" s="19">
        <f t="shared" si="0"/>
        <v>100</v>
      </c>
    </row>
    <row r="54" spans="1:11" ht="18" customHeight="1" hidden="1">
      <c r="A54" s="3">
        <v>41035000</v>
      </c>
      <c r="B54" s="5" t="s">
        <v>54</v>
      </c>
      <c r="C54" s="52"/>
      <c r="D54" s="5"/>
      <c r="E54" s="38" t="e">
        <f t="shared" si="2"/>
        <v>#DIV/0!</v>
      </c>
      <c r="F54" s="22"/>
      <c r="G54" s="22"/>
      <c r="H54" s="38" t="e">
        <f t="shared" si="1"/>
        <v>#DIV/0!</v>
      </c>
      <c r="I54" s="61">
        <f>SUM(C54+F54)</f>
        <v>0</v>
      </c>
      <c r="J54" s="61">
        <f>SUM(D54+G54)</f>
        <v>0</v>
      </c>
      <c r="K54" s="19" t="e">
        <f t="shared" si="0"/>
        <v>#DIV/0!</v>
      </c>
    </row>
    <row r="55" spans="1:11" s="59" customFormat="1" ht="18" customHeight="1">
      <c r="A55" s="46"/>
      <c r="B55" s="86" t="s">
        <v>5</v>
      </c>
      <c r="C55" s="63">
        <f>SUM(C45+C46)</f>
        <v>3689600</v>
      </c>
      <c r="D55" s="63">
        <f>SUM(D45+D46)</f>
        <v>3578958</v>
      </c>
      <c r="E55" s="58">
        <f t="shared" si="2"/>
        <v>97.00124674761493</v>
      </c>
      <c r="F55" s="63">
        <f>SUM(F45+F46)</f>
        <v>1183392</v>
      </c>
      <c r="G55" s="63">
        <f>SUM(G45+G46)</f>
        <v>1456388</v>
      </c>
      <c r="H55" s="58">
        <f t="shared" si="1"/>
        <v>123.06894080744166</v>
      </c>
      <c r="I55" s="63">
        <f>SUM(I45+I46)</f>
        <v>4872992</v>
      </c>
      <c r="J55" s="63">
        <f>SUM(J45+J46)</f>
        <v>5035346</v>
      </c>
      <c r="K55" s="58">
        <f t="shared" si="0"/>
        <v>103.3317107846678</v>
      </c>
    </row>
    <row r="56" spans="1:11" ht="12.75">
      <c r="A56" s="21"/>
      <c r="B56" s="11" t="s">
        <v>1</v>
      </c>
      <c r="C56" s="61"/>
      <c r="D56" s="22"/>
      <c r="E56" s="38" t="e">
        <f t="shared" si="2"/>
        <v>#DIV/0!</v>
      </c>
      <c r="F56" s="22"/>
      <c r="G56" s="22"/>
      <c r="H56" s="38" t="e">
        <f t="shared" si="1"/>
        <v>#DIV/0!</v>
      </c>
      <c r="I56" s="83"/>
      <c r="J56" s="83"/>
      <c r="K56" s="38" t="e">
        <f t="shared" si="0"/>
        <v>#DIV/0!</v>
      </c>
    </row>
    <row r="57" spans="1:11" s="18" customFormat="1" ht="12.75">
      <c r="A57" s="10">
        <v>10000</v>
      </c>
      <c r="B57" s="11" t="s">
        <v>2</v>
      </c>
      <c r="C57" s="42">
        <f>SUM(C58)</f>
        <v>645889</v>
      </c>
      <c r="D57" s="66">
        <f>SUM(D58)</f>
        <v>626290</v>
      </c>
      <c r="E57" s="41">
        <f t="shared" si="2"/>
        <v>96.9655776766596</v>
      </c>
      <c r="F57" s="42">
        <f>SUM(F58)</f>
        <v>254585</v>
      </c>
      <c r="G57" s="66">
        <f>SUM(G58)</f>
        <v>51500</v>
      </c>
      <c r="H57" s="41">
        <f t="shared" si="1"/>
        <v>20.229000137478643</v>
      </c>
      <c r="I57" s="42">
        <f>SUM(I58)</f>
        <v>900474</v>
      </c>
      <c r="J57" s="66">
        <f>SUM(J58)</f>
        <v>677790</v>
      </c>
      <c r="K57" s="41">
        <f t="shared" si="0"/>
        <v>75.27035761165786</v>
      </c>
    </row>
    <row r="58" spans="1:11" ht="13.5" customHeight="1">
      <c r="A58" s="8">
        <v>10116</v>
      </c>
      <c r="B58" s="9" t="s">
        <v>3</v>
      </c>
      <c r="C58" s="69">
        <v>645889</v>
      </c>
      <c r="D58" s="62">
        <v>626290</v>
      </c>
      <c r="E58" s="38">
        <f t="shared" si="2"/>
        <v>96.9655776766596</v>
      </c>
      <c r="F58" s="64">
        <v>254585</v>
      </c>
      <c r="G58" s="64">
        <v>51500</v>
      </c>
      <c r="H58" s="38">
        <f t="shared" si="1"/>
        <v>20.229000137478643</v>
      </c>
      <c r="I58" s="84">
        <f>SUM(C58+F58)</f>
        <v>900474</v>
      </c>
      <c r="J58" s="84">
        <f>SUM(D58+G58)</f>
        <v>677790</v>
      </c>
      <c r="K58" s="38">
        <f t="shared" si="0"/>
        <v>75.27035761165786</v>
      </c>
    </row>
    <row r="59" spans="1:11" s="18" customFormat="1" ht="12.75">
      <c r="A59" s="10">
        <v>70000</v>
      </c>
      <c r="B59" s="11" t="s">
        <v>6</v>
      </c>
      <c r="C59" s="66">
        <f>SUM(C60)</f>
        <v>2568838</v>
      </c>
      <c r="D59" s="42">
        <f>SUM(D60)</f>
        <v>2555473</v>
      </c>
      <c r="E59" s="41">
        <f t="shared" si="2"/>
        <v>99.47972585270072</v>
      </c>
      <c r="F59" s="66">
        <f>SUM(F60)</f>
        <v>633673</v>
      </c>
      <c r="G59" s="42">
        <f>SUM(G60)</f>
        <v>195398</v>
      </c>
      <c r="H59" s="41">
        <f t="shared" si="1"/>
        <v>30.835778074811454</v>
      </c>
      <c r="I59" s="66">
        <f>SUM(I60)</f>
        <v>3202511</v>
      </c>
      <c r="J59" s="42">
        <f>SUM(J60)</f>
        <v>2750871</v>
      </c>
      <c r="K59" s="41">
        <f t="shared" si="0"/>
        <v>85.89731619969456</v>
      </c>
    </row>
    <row r="60" spans="1:11" ht="13.5" customHeight="1">
      <c r="A60" s="44">
        <v>70101</v>
      </c>
      <c r="B60" s="27" t="s">
        <v>69</v>
      </c>
      <c r="C60" s="62">
        <v>2568838</v>
      </c>
      <c r="D60" s="62">
        <v>2555473</v>
      </c>
      <c r="E60" s="38">
        <f t="shared" si="2"/>
        <v>99.47972585270072</v>
      </c>
      <c r="F60" s="64">
        <v>633673</v>
      </c>
      <c r="G60" s="64">
        <v>195398</v>
      </c>
      <c r="H60" s="38">
        <f t="shared" si="1"/>
        <v>30.835778074811454</v>
      </c>
      <c r="I60" s="84">
        <f>SUM(C60+F60)</f>
        <v>3202511</v>
      </c>
      <c r="J60" s="84">
        <f>SUM(D60+G60)</f>
        <v>2750871</v>
      </c>
      <c r="K60" s="38">
        <f t="shared" si="0"/>
        <v>85.89731619969456</v>
      </c>
    </row>
    <row r="61" spans="1:11" s="18" customFormat="1" ht="12.75" customHeight="1">
      <c r="A61" s="10">
        <v>90000</v>
      </c>
      <c r="B61" s="25" t="s">
        <v>7</v>
      </c>
      <c r="C61" s="42">
        <f>SUM(C62:C62)</f>
        <v>19511</v>
      </c>
      <c r="D61" s="42">
        <f>SUM(D62:D62)</f>
        <v>19510</v>
      </c>
      <c r="E61" s="41">
        <f t="shared" si="2"/>
        <v>99.99487468607452</v>
      </c>
      <c r="F61" s="42">
        <f>SUM(F62:F62)</f>
        <v>0</v>
      </c>
      <c r="G61" s="42">
        <f>SUM(G62:G62)</f>
        <v>0</v>
      </c>
      <c r="H61" s="41" t="e">
        <f t="shared" si="1"/>
        <v>#DIV/0!</v>
      </c>
      <c r="I61" s="42">
        <f>SUM(I62:I62)</f>
        <v>19511</v>
      </c>
      <c r="J61" s="42">
        <f>SUM(J62:J62)</f>
        <v>19510</v>
      </c>
      <c r="K61" s="41">
        <f t="shared" si="0"/>
        <v>99.99487468607452</v>
      </c>
    </row>
    <row r="62" spans="1:11" ht="15.75" customHeight="1">
      <c r="A62" s="45">
        <v>90412</v>
      </c>
      <c r="B62" s="27" t="s">
        <v>8</v>
      </c>
      <c r="C62" s="43">
        <v>19511</v>
      </c>
      <c r="D62" s="43">
        <v>19510</v>
      </c>
      <c r="E62" s="38">
        <f t="shared" si="2"/>
        <v>99.99487468607452</v>
      </c>
      <c r="F62" s="43"/>
      <c r="G62" s="43"/>
      <c r="H62" s="38" t="e">
        <f t="shared" si="1"/>
        <v>#DIV/0!</v>
      </c>
      <c r="I62" s="84">
        <f>SUM(C62+F62)</f>
        <v>19511</v>
      </c>
      <c r="J62" s="84">
        <f>SUM(D62+G62)</f>
        <v>19510</v>
      </c>
      <c r="K62" s="38">
        <f t="shared" si="0"/>
        <v>99.99487468607452</v>
      </c>
    </row>
    <row r="63" spans="1:11" s="18" customFormat="1" ht="15" customHeight="1">
      <c r="A63" s="46">
        <v>100000</v>
      </c>
      <c r="B63" s="28" t="s">
        <v>9</v>
      </c>
      <c r="C63" s="42">
        <f>SUM(C64:C68)</f>
        <v>362431</v>
      </c>
      <c r="D63" s="42">
        <f>SUM(D64:D68)</f>
        <v>242515</v>
      </c>
      <c r="E63" s="41">
        <f t="shared" si="2"/>
        <v>66.91342627976084</v>
      </c>
      <c r="F63" s="42">
        <f>SUM(F64:F68)</f>
        <v>414143</v>
      </c>
      <c r="G63" s="42">
        <f>SUM(G64:G68)</f>
        <v>353166</v>
      </c>
      <c r="H63" s="41">
        <f t="shared" si="1"/>
        <v>85.27634174669136</v>
      </c>
      <c r="I63" s="42">
        <f>SUM(I64:I68)</f>
        <v>776574</v>
      </c>
      <c r="J63" s="42">
        <f>SUM(J64:J68)</f>
        <v>595681</v>
      </c>
      <c r="K63" s="41">
        <f t="shared" si="0"/>
        <v>76.70627654286649</v>
      </c>
    </row>
    <row r="64" spans="1:11" s="18" customFormat="1" ht="15" customHeight="1">
      <c r="A64" s="45">
        <v>100101</v>
      </c>
      <c r="B64" s="27" t="s">
        <v>97</v>
      </c>
      <c r="C64" s="43"/>
      <c r="D64" s="43"/>
      <c r="E64" s="41"/>
      <c r="F64" s="42">
        <v>114430</v>
      </c>
      <c r="G64" s="42">
        <v>114430</v>
      </c>
      <c r="H64" s="38">
        <f t="shared" si="1"/>
        <v>100</v>
      </c>
      <c r="I64" s="84">
        <f aca="true" t="shared" si="6" ref="I64:J68">SUM(C64+F64)</f>
        <v>114430</v>
      </c>
      <c r="J64" s="84">
        <f t="shared" si="6"/>
        <v>114430</v>
      </c>
      <c r="K64" s="41">
        <f t="shared" si="0"/>
        <v>100</v>
      </c>
    </row>
    <row r="65" spans="1:11" s="18" customFormat="1" ht="15" customHeight="1">
      <c r="A65" s="44">
        <v>100102</v>
      </c>
      <c r="B65" s="24" t="s">
        <v>70</v>
      </c>
      <c r="C65" s="62"/>
      <c r="D65" s="62"/>
      <c r="E65" s="38" t="e">
        <f t="shared" si="2"/>
        <v>#DIV/0!</v>
      </c>
      <c r="F65" s="81">
        <v>29999</v>
      </c>
      <c r="G65" s="55">
        <v>29999</v>
      </c>
      <c r="H65" s="38">
        <f t="shared" si="1"/>
        <v>100</v>
      </c>
      <c r="I65" s="84">
        <f t="shared" si="6"/>
        <v>29999</v>
      </c>
      <c r="J65" s="84">
        <f t="shared" si="6"/>
        <v>29999</v>
      </c>
      <c r="K65" s="38">
        <f t="shared" si="0"/>
        <v>100</v>
      </c>
    </row>
    <row r="66" spans="1:11" ht="26.25" customHeight="1" hidden="1">
      <c r="A66" s="44">
        <v>100105</v>
      </c>
      <c r="B66" s="27" t="s">
        <v>71</v>
      </c>
      <c r="C66" s="43"/>
      <c r="D66" s="43"/>
      <c r="E66" s="38" t="e">
        <f t="shared" si="2"/>
        <v>#DIV/0!</v>
      </c>
      <c r="F66" s="64"/>
      <c r="G66" s="64"/>
      <c r="H66" s="38" t="e">
        <f t="shared" si="1"/>
        <v>#DIV/0!</v>
      </c>
      <c r="I66" s="84">
        <f t="shared" si="6"/>
        <v>0</v>
      </c>
      <c r="J66" s="84">
        <f t="shared" si="6"/>
        <v>0</v>
      </c>
      <c r="K66" s="38" t="e">
        <f t="shared" si="0"/>
        <v>#DIV/0!</v>
      </c>
    </row>
    <row r="67" spans="1:11" ht="16.5" customHeight="1">
      <c r="A67" s="44">
        <v>100202</v>
      </c>
      <c r="B67" s="27"/>
      <c r="C67" s="43"/>
      <c r="D67" s="43"/>
      <c r="E67" s="38"/>
      <c r="F67" s="64">
        <v>64152</v>
      </c>
      <c r="G67" s="64">
        <v>32076</v>
      </c>
      <c r="H67" s="38">
        <f t="shared" si="1"/>
        <v>50</v>
      </c>
      <c r="I67" s="84">
        <f t="shared" si="6"/>
        <v>64152</v>
      </c>
      <c r="J67" s="84">
        <f t="shared" si="6"/>
        <v>32076</v>
      </c>
      <c r="K67" s="38">
        <f t="shared" si="0"/>
        <v>50</v>
      </c>
    </row>
    <row r="68" spans="1:11" ht="12.75" customHeight="1">
      <c r="A68" s="47" t="s">
        <v>72</v>
      </c>
      <c r="B68" s="27" t="s">
        <v>73</v>
      </c>
      <c r="C68" s="43">
        <v>362431</v>
      </c>
      <c r="D68" s="43">
        <v>242515</v>
      </c>
      <c r="E68" s="38">
        <f t="shared" si="2"/>
        <v>66.91342627976084</v>
      </c>
      <c r="F68" s="64">
        <v>205562</v>
      </c>
      <c r="G68" s="64">
        <v>176661</v>
      </c>
      <c r="H68" s="38">
        <f t="shared" si="1"/>
        <v>85.94049483854019</v>
      </c>
      <c r="I68" s="84">
        <f t="shared" si="6"/>
        <v>567993</v>
      </c>
      <c r="J68" s="84">
        <f t="shared" si="6"/>
        <v>419176</v>
      </c>
      <c r="K68" s="38">
        <f t="shared" si="0"/>
        <v>73.799501050189</v>
      </c>
    </row>
    <row r="69" spans="1:11" s="18" customFormat="1" ht="12.75">
      <c r="A69" s="46">
        <v>110000</v>
      </c>
      <c r="B69" s="28" t="s">
        <v>10</v>
      </c>
      <c r="C69" s="67">
        <f>SUM(C70:C71)</f>
        <v>74888</v>
      </c>
      <c r="D69" s="67">
        <f>SUM(D70:D71)</f>
        <v>63812</v>
      </c>
      <c r="E69" s="41">
        <f t="shared" si="2"/>
        <v>85.20991347078304</v>
      </c>
      <c r="F69" s="67">
        <f>SUM(F70:F71)</f>
        <v>0</v>
      </c>
      <c r="G69" s="67">
        <f>SUM(G70:G71)</f>
        <v>0</v>
      </c>
      <c r="H69" s="41" t="e">
        <f t="shared" si="1"/>
        <v>#DIV/0!</v>
      </c>
      <c r="I69" s="67">
        <f>SUM(I70:I71)</f>
        <v>74888</v>
      </c>
      <c r="J69" s="67">
        <f>SUM(J70:J71)</f>
        <v>63812</v>
      </c>
      <c r="K69" s="41">
        <f t="shared" si="0"/>
        <v>85.20991347078304</v>
      </c>
    </row>
    <row r="70" spans="1:11" ht="12.75" customHeight="1">
      <c r="A70" s="45">
        <v>110103</v>
      </c>
      <c r="B70" s="27" t="s">
        <v>19</v>
      </c>
      <c r="C70" s="43">
        <v>6050</v>
      </c>
      <c r="D70" s="43">
        <v>300</v>
      </c>
      <c r="E70" s="38">
        <f t="shared" si="2"/>
        <v>4.958677685950414</v>
      </c>
      <c r="F70" s="82"/>
      <c r="G70" s="82"/>
      <c r="H70" s="38" t="e">
        <f t="shared" si="1"/>
        <v>#DIV/0!</v>
      </c>
      <c r="I70" s="84">
        <f>SUM(C70+F70)</f>
        <v>6050</v>
      </c>
      <c r="J70" s="84">
        <f>SUM(D70+G70)</f>
        <v>300</v>
      </c>
      <c r="K70" s="38">
        <f t="shared" si="0"/>
        <v>4.958677685950414</v>
      </c>
    </row>
    <row r="71" spans="1:11" ht="12.75" customHeight="1">
      <c r="A71" s="45">
        <v>110204</v>
      </c>
      <c r="B71" s="27" t="s">
        <v>20</v>
      </c>
      <c r="C71" s="62">
        <v>68838</v>
      </c>
      <c r="D71" s="62">
        <v>63512</v>
      </c>
      <c r="E71" s="38">
        <f t="shared" si="2"/>
        <v>92.2629942764171</v>
      </c>
      <c r="F71" s="82"/>
      <c r="G71" s="82"/>
      <c r="H71" s="38" t="e">
        <f t="shared" si="1"/>
        <v>#DIV/0!</v>
      </c>
      <c r="I71" s="84">
        <f>SUM(C71+F71)</f>
        <v>68838</v>
      </c>
      <c r="J71" s="84">
        <f>SUM(D71+G71)</f>
        <v>63512</v>
      </c>
      <c r="K71" s="38">
        <f t="shared" si="0"/>
        <v>92.2629942764171</v>
      </c>
    </row>
    <row r="72" spans="1:11" s="18" customFormat="1" ht="12.75" customHeight="1">
      <c r="A72" s="46">
        <v>150000</v>
      </c>
      <c r="B72" s="28" t="s">
        <v>11</v>
      </c>
      <c r="C72" s="42">
        <f>SUM(C73:C73)</f>
        <v>0</v>
      </c>
      <c r="D72" s="42">
        <f>SUM(D73:D73)</f>
        <v>0</v>
      </c>
      <c r="E72" s="41" t="e">
        <f t="shared" si="2"/>
        <v>#DIV/0!</v>
      </c>
      <c r="F72" s="42">
        <f>SUM(F73:F73)</f>
        <v>147500</v>
      </c>
      <c r="G72" s="42">
        <f>SUM(G73:G73)</f>
        <v>0</v>
      </c>
      <c r="H72" s="41">
        <f t="shared" si="1"/>
        <v>0</v>
      </c>
      <c r="I72" s="42">
        <f>SUM(I73:I73)</f>
        <v>147500</v>
      </c>
      <c r="J72" s="42">
        <f>SUM(J73:J73)</f>
        <v>0</v>
      </c>
      <c r="K72" s="41">
        <f t="shared" si="0"/>
        <v>0</v>
      </c>
    </row>
    <row r="73" spans="1:11" ht="15" customHeight="1">
      <c r="A73" s="44">
        <v>150101</v>
      </c>
      <c r="B73" s="26" t="s">
        <v>74</v>
      </c>
      <c r="C73" s="43"/>
      <c r="D73" s="43"/>
      <c r="E73" s="38" t="e">
        <f t="shared" si="2"/>
        <v>#DIV/0!</v>
      </c>
      <c r="F73" s="64">
        <v>147500</v>
      </c>
      <c r="G73" s="64"/>
      <c r="H73" s="38">
        <f t="shared" si="1"/>
        <v>0</v>
      </c>
      <c r="I73" s="84">
        <f>SUM(C73+F73)</f>
        <v>147500</v>
      </c>
      <c r="J73" s="84">
        <f>SUM(D73+G73)</f>
        <v>0</v>
      </c>
      <c r="K73" s="38">
        <f t="shared" si="0"/>
        <v>0</v>
      </c>
    </row>
    <row r="74" spans="1:11" s="18" customFormat="1" ht="13.5" customHeight="1">
      <c r="A74" s="46">
        <v>170000</v>
      </c>
      <c r="B74" s="28" t="s">
        <v>21</v>
      </c>
      <c r="C74" s="42">
        <f>SUM(C75:C76)</f>
        <v>42000</v>
      </c>
      <c r="D74" s="42">
        <f>SUM(D75:D76)</f>
        <v>35000</v>
      </c>
      <c r="E74" s="41">
        <f t="shared" si="2"/>
        <v>83.33333333333334</v>
      </c>
      <c r="F74" s="42">
        <f>SUM(F75:F76)</f>
        <v>415009</v>
      </c>
      <c r="G74" s="42">
        <f>SUM(G75:G76)</f>
        <v>159446</v>
      </c>
      <c r="H74" s="53" t="e">
        <f>SUM(H75:H76)</f>
        <v>#DIV/0!</v>
      </c>
      <c r="I74" s="42">
        <f>SUM(I75:I76)</f>
        <v>457009</v>
      </c>
      <c r="J74" s="42">
        <f>SUM(J75:J76)</f>
        <v>194446</v>
      </c>
      <c r="K74" s="41">
        <f t="shared" si="0"/>
        <v>42.547520945977</v>
      </c>
    </row>
    <row r="75" spans="1:11" ht="17.25" customHeight="1">
      <c r="A75" s="48">
        <v>170103</v>
      </c>
      <c r="B75" s="27" t="s">
        <v>75</v>
      </c>
      <c r="C75" s="43">
        <v>42000</v>
      </c>
      <c r="D75" s="43">
        <v>35000</v>
      </c>
      <c r="E75" s="38">
        <f t="shared" si="2"/>
        <v>83.33333333333334</v>
      </c>
      <c r="F75" s="82"/>
      <c r="G75" s="82"/>
      <c r="H75" s="38" t="e">
        <f t="shared" si="1"/>
        <v>#DIV/0!</v>
      </c>
      <c r="I75" s="84">
        <f>SUM(C75+F75)</f>
        <v>42000</v>
      </c>
      <c r="J75" s="84">
        <f>SUM(D75+G75)</f>
        <v>35000</v>
      </c>
      <c r="K75" s="38">
        <f t="shared" si="0"/>
        <v>83.33333333333334</v>
      </c>
    </row>
    <row r="76" spans="1:11" ht="27.75" customHeight="1">
      <c r="A76" s="47" t="s">
        <v>76</v>
      </c>
      <c r="B76" s="27" t="s">
        <v>77</v>
      </c>
      <c r="C76" s="43"/>
      <c r="D76" s="43"/>
      <c r="E76" s="38" t="e">
        <f t="shared" si="2"/>
        <v>#DIV/0!</v>
      </c>
      <c r="F76" s="64">
        <v>415009</v>
      </c>
      <c r="G76" s="64">
        <v>159446</v>
      </c>
      <c r="H76" s="38">
        <f t="shared" si="1"/>
        <v>38.41988968913927</v>
      </c>
      <c r="I76" s="84">
        <f>SUM(C76+F76)</f>
        <v>415009</v>
      </c>
      <c r="J76" s="84">
        <f>SUM(D76+G76)</f>
        <v>159446</v>
      </c>
      <c r="K76" s="38">
        <f t="shared" si="0"/>
        <v>38.41988968913927</v>
      </c>
    </row>
    <row r="77" spans="1:11" s="18" customFormat="1" ht="18.75" customHeight="1">
      <c r="A77" s="49">
        <v>240000</v>
      </c>
      <c r="B77" s="50" t="s">
        <v>78</v>
      </c>
      <c r="C77" s="42">
        <f>SUM(C78)</f>
        <v>0</v>
      </c>
      <c r="D77" s="42">
        <f>SUM(D78)</f>
        <v>0</v>
      </c>
      <c r="E77" s="38" t="e">
        <f t="shared" si="2"/>
        <v>#DIV/0!</v>
      </c>
      <c r="F77" s="42">
        <f>SUM(F78)</f>
        <v>8300</v>
      </c>
      <c r="G77" s="42">
        <f>SUM(G78)</f>
        <v>8222</v>
      </c>
      <c r="H77" s="38">
        <f t="shared" si="1"/>
        <v>99.06024096385542</v>
      </c>
      <c r="I77" s="42">
        <f>SUM(I78)</f>
        <v>8300</v>
      </c>
      <c r="J77" s="42">
        <f>SUM(J78)</f>
        <v>8222</v>
      </c>
      <c r="K77" s="38">
        <f t="shared" si="0"/>
        <v>99.06024096385542</v>
      </c>
    </row>
    <row r="78" spans="1:11" s="18" customFormat="1" ht="15.75" customHeight="1">
      <c r="A78" s="44">
        <v>240602</v>
      </c>
      <c r="B78" s="24" t="s">
        <v>79</v>
      </c>
      <c r="C78" s="42"/>
      <c r="D78" s="42"/>
      <c r="E78" s="38" t="e">
        <f t="shared" si="2"/>
        <v>#DIV/0!</v>
      </c>
      <c r="F78" s="64">
        <v>8300</v>
      </c>
      <c r="G78" s="64">
        <v>8222</v>
      </c>
      <c r="H78" s="38">
        <f t="shared" si="1"/>
        <v>99.06024096385542</v>
      </c>
      <c r="I78" s="84">
        <f>SUM(C78+F78)</f>
        <v>8300</v>
      </c>
      <c r="J78" s="84">
        <f>SUM(D78+G78)</f>
        <v>8222</v>
      </c>
      <c r="K78" s="38">
        <f aca="true" t="shared" si="7" ref="K78:K88">J78/I78*100</f>
        <v>99.06024096385542</v>
      </c>
    </row>
    <row r="79" spans="1:11" s="18" customFormat="1" ht="15" customHeight="1" hidden="1">
      <c r="A79" s="46">
        <v>250000</v>
      </c>
      <c r="B79" s="28" t="s">
        <v>13</v>
      </c>
      <c r="C79" s="42">
        <f>SUM(C81:C82)</f>
        <v>0</v>
      </c>
      <c r="D79" s="42">
        <f>SUM(D81:D82)</f>
        <v>0</v>
      </c>
      <c r="E79" s="41" t="e">
        <f t="shared" si="2"/>
        <v>#DIV/0!</v>
      </c>
      <c r="F79" s="42">
        <f>SUM(F81:F82)</f>
        <v>0</v>
      </c>
      <c r="G79" s="42">
        <f>SUM(G81:G82)</f>
        <v>0</v>
      </c>
      <c r="H79" s="41" t="e">
        <f aca="true" t="shared" si="8" ref="H79:H88">G79/F79*100</f>
        <v>#DIV/0!</v>
      </c>
      <c r="I79" s="42">
        <f>SUM(I81:I82)</f>
        <v>0</v>
      </c>
      <c r="J79" s="42">
        <f>SUM(J81:J82)</f>
        <v>0</v>
      </c>
      <c r="K79" s="41" t="e">
        <f t="shared" si="7"/>
        <v>#DIV/0!</v>
      </c>
    </row>
    <row r="80" spans="1:11" s="18" customFormat="1" ht="27" customHeight="1" hidden="1">
      <c r="A80" s="47" t="s">
        <v>80</v>
      </c>
      <c r="B80" s="27" t="s">
        <v>81</v>
      </c>
      <c r="C80" s="53"/>
      <c r="D80" s="53"/>
      <c r="E80" s="38" t="e">
        <f t="shared" si="2"/>
        <v>#DIV/0!</v>
      </c>
      <c r="F80" s="82"/>
      <c r="G80" s="82"/>
      <c r="H80" s="38" t="e">
        <f t="shared" si="8"/>
        <v>#DIV/0!</v>
      </c>
      <c r="I80" s="84">
        <f aca="true" t="shared" si="9" ref="I80:J82">SUM(C80+F80)</f>
        <v>0</v>
      </c>
      <c r="J80" s="84">
        <f t="shared" si="9"/>
        <v>0</v>
      </c>
      <c r="K80" s="38" t="e">
        <f t="shared" si="7"/>
        <v>#DIV/0!</v>
      </c>
    </row>
    <row r="81" spans="1:11" ht="38.25" hidden="1">
      <c r="A81" s="51" t="s">
        <v>82</v>
      </c>
      <c r="B81" s="37" t="s">
        <v>83</v>
      </c>
      <c r="C81" s="54"/>
      <c r="D81" s="56"/>
      <c r="E81" s="38" t="e">
        <f aca="true" t="shared" si="10" ref="E81:E88">D81/C81*100</f>
        <v>#DIV/0!</v>
      </c>
      <c r="F81" s="82"/>
      <c r="G81" s="82"/>
      <c r="H81" s="38" t="e">
        <f t="shared" si="8"/>
        <v>#DIV/0!</v>
      </c>
      <c r="I81" s="84">
        <f t="shared" si="9"/>
        <v>0</v>
      </c>
      <c r="J81" s="84">
        <f t="shared" si="9"/>
        <v>0</v>
      </c>
      <c r="K81" s="38" t="e">
        <f t="shared" si="7"/>
        <v>#DIV/0!</v>
      </c>
    </row>
    <row r="82" spans="1:11" ht="15" customHeight="1" hidden="1">
      <c r="A82" s="51" t="s">
        <v>84</v>
      </c>
      <c r="B82" s="36" t="s">
        <v>54</v>
      </c>
      <c r="C82" s="52"/>
      <c r="D82" s="5"/>
      <c r="E82" s="38" t="e">
        <f t="shared" si="10"/>
        <v>#DIV/0!</v>
      </c>
      <c r="F82" s="81"/>
      <c r="G82" s="81"/>
      <c r="H82" s="38" t="e">
        <f t="shared" si="8"/>
        <v>#DIV/0!</v>
      </c>
      <c r="I82" s="84">
        <f t="shared" si="9"/>
        <v>0</v>
      </c>
      <c r="J82" s="84">
        <f t="shared" si="9"/>
        <v>0</v>
      </c>
      <c r="K82" s="38" t="e">
        <f t="shared" si="7"/>
        <v>#DIV/0!</v>
      </c>
    </row>
    <row r="83" spans="1:11" s="18" customFormat="1" ht="13.5" customHeight="1">
      <c r="A83" s="10">
        <v>900203</v>
      </c>
      <c r="B83" s="28" t="s">
        <v>85</v>
      </c>
      <c r="C83" s="42">
        <f>SUM(C57+C59+C61+C63+C69+C72+C74+C77+C79)</f>
        <v>3713557</v>
      </c>
      <c r="D83" s="42">
        <f>SUM(D57+D59+D61+D63+D69+D72+D74+D77+D79)</f>
        <v>3542600</v>
      </c>
      <c r="E83" s="41">
        <f t="shared" si="10"/>
        <v>95.3964083491919</v>
      </c>
      <c r="F83" s="42">
        <f>SUM(F57+F59+F61+F63+F69+F72+F74+F77+F79)</f>
        <v>1873210</v>
      </c>
      <c r="G83" s="42">
        <f>SUM(G57+G59+G61+G63+G69+G72+G74+G77+G79)</f>
        <v>767732</v>
      </c>
      <c r="H83" s="41">
        <f t="shared" si="8"/>
        <v>40.98483352106811</v>
      </c>
      <c r="I83" s="42">
        <f>SUM(I57+I59+I61+I63+I69+I72+I74+I77+I79)</f>
        <v>5586767</v>
      </c>
      <c r="J83" s="42">
        <f>SUM(J57+J59+J61+J63+J69+J72+J74+J77+J79)</f>
        <v>4310332</v>
      </c>
      <c r="K83" s="41">
        <f t="shared" si="7"/>
        <v>77.15252846592672</v>
      </c>
    </row>
    <row r="84" spans="1:11" s="59" customFormat="1" ht="18" customHeight="1" hidden="1">
      <c r="A84" s="24">
        <v>250911</v>
      </c>
      <c r="B84" s="27" t="s">
        <v>12</v>
      </c>
      <c r="C84" s="61"/>
      <c r="D84" s="61"/>
      <c r="E84" s="58" t="e">
        <f t="shared" si="10"/>
        <v>#DIV/0!</v>
      </c>
      <c r="F84" s="61"/>
      <c r="G84" s="61"/>
      <c r="H84" s="58" t="e">
        <f t="shared" si="8"/>
        <v>#DIV/0!</v>
      </c>
      <c r="I84" s="85">
        <f>SUM(C84+F84)</f>
        <v>0</v>
      </c>
      <c r="J84" s="85">
        <f>SUM(D84+G84)</f>
        <v>0</v>
      </c>
      <c r="K84" s="58" t="e">
        <f t="shared" si="7"/>
        <v>#DIV/0!</v>
      </c>
    </row>
    <row r="85" spans="1:11" s="59" customFormat="1" ht="15.75" customHeight="1" hidden="1">
      <c r="A85" s="24">
        <v>250912</v>
      </c>
      <c r="B85" s="27" t="s">
        <v>24</v>
      </c>
      <c r="C85" s="61"/>
      <c r="D85" s="61"/>
      <c r="E85" s="58" t="e">
        <f t="shared" si="10"/>
        <v>#DIV/0!</v>
      </c>
      <c r="F85" s="61"/>
      <c r="G85" s="61"/>
      <c r="H85" s="58" t="e">
        <f t="shared" si="8"/>
        <v>#DIV/0!</v>
      </c>
      <c r="I85" s="85">
        <f>SUM(C85+F85)</f>
        <v>0</v>
      </c>
      <c r="J85" s="85">
        <f>SUM(D85+G85)</f>
        <v>0</v>
      </c>
      <c r="K85" s="58" t="e">
        <f t="shared" si="7"/>
        <v>#DIV/0!</v>
      </c>
    </row>
    <row r="86" spans="1:11" s="23" customFormat="1" ht="15.75" customHeight="1">
      <c r="A86" s="6"/>
      <c r="B86" s="29" t="s">
        <v>15</v>
      </c>
      <c r="C86" s="68">
        <f>SUM(C83:C85)</f>
        <v>3713557</v>
      </c>
      <c r="D86" s="68">
        <f>SUM(D83:D85)</f>
        <v>3542600</v>
      </c>
      <c r="E86" s="38">
        <f t="shared" si="10"/>
        <v>95.3964083491919</v>
      </c>
      <c r="F86" s="68">
        <f>SUM(F83:F85)</f>
        <v>1873210</v>
      </c>
      <c r="G86" s="68">
        <f>SUM(G83:G85)</f>
        <v>767732</v>
      </c>
      <c r="H86" s="38">
        <f t="shared" si="8"/>
        <v>40.98483352106811</v>
      </c>
      <c r="I86" s="68">
        <f>SUM(I83:I85)</f>
        <v>5586767</v>
      </c>
      <c r="J86" s="68">
        <f>SUM(J83:J85)</f>
        <v>4310332</v>
      </c>
      <c r="K86" s="38">
        <f t="shared" si="7"/>
        <v>77.15252846592672</v>
      </c>
    </row>
    <row r="87" spans="1:11" ht="13.5" customHeight="1">
      <c r="A87" s="21"/>
      <c r="B87" s="27" t="s">
        <v>16</v>
      </c>
      <c r="C87" s="22">
        <f>SUM(C55-C86)</f>
        <v>-23957</v>
      </c>
      <c r="D87" s="22">
        <f>SUM(D55-D86)</f>
        <v>36358</v>
      </c>
      <c r="E87" s="38">
        <f t="shared" si="10"/>
        <v>-151.76357640773054</v>
      </c>
      <c r="F87" s="22">
        <f>SUM(F55-F86)</f>
        <v>-689818</v>
      </c>
      <c r="G87" s="22">
        <f>SUM(G55-G86)</f>
        <v>688656</v>
      </c>
      <c r="H87" s="38">
        <f t="shared" si="8"/>
        <v>-99.83154977109905</v>
      </c>
      <c r="I87" s="22">
        <f>SUM(I55-I86)</f>
        <v>-713775</v>
      </c>
      <c r="J87" s="22">
        <f>SUM(J55-J86)</f>
        <v>725014</v>
      </c>
      <c r="K87" s="38">
        <f t="shared" si="7"/>
        <v>-101.57458582886764</v>
      </c>
    </row>
    <row r="88" spans="1:11" ht="12.75">
      <c r="A88" s="21"/>
      <c r="B88" s="28" t="s">
        <v>14</v>
      </c>
      <c r="C88" s="65">
        <f>SUM(C86+C87)</f>
        <v>3689600</v>
      </c>
      <c r="D88" s="65">
        <f>SUM(D86+D87)</f>
        <v>3578958</v>
      </c>
      <c r="E88" s="38">
        <f t="shared" si="10"/>
        <v>97.00124674761493</v>
      </c>
      <c r="F88" s="65">
        <f>SUM(F86+F87)</f>
        <v>1183392</v>
      </c>
      <c r="G88" s="65">
        <f>SUM(G86+G87)</f>
        <v>1456388</v>
      </c>
      <c r="H88" s="38">
        <f t="shared" si="8"/>
        <v>123.06894080744166</v>
      </c>
      <c r="I88" s="65">
        <f>SUM(I86+I87)</f>
        <v>4872992</v>
      </c>
      <c r="J88" s="65">
        <f>SUM(J86+J87)</f>
        <v>5035346</v>
      </c>
      <c r="K88" s="38">
        <f t="shared" si="7"/>
        <v>103.3317107846678</v>
      </c>
    </row>
    <row r="89" spans="1:11" ht="12.75" hidden="1">
      <c r="A89" s="30"/>
      <c r="B89" s="30" t="s">
        <v>17</v>
      </c>
      <c r="C89" s="31" t="e">
        <f>SUM(C78+#REF!+#REF!+#REF!+#REF!+#REF!+#REF!+#REF!+#REF!)</f>
        <v>#REF!</v>
      </c>
      <c r="D89" s="31" t="e">
        <f>SUM(D78+#REF!+#REF!+#REF!)</f>
        <v>#REF!</v>
      </c>
      <c r="E89" s="19" t="e">
        <f>SUM(D89/C89*100)</f>
        <v>#REF!</v>
      </c>
      <c r="F89" s="31" t="e">
        <f>SUM(F78+#REF!+#REF!)</f>
        <v>#REF!</v>
      </c>
      <c r="G89" s="31" t="e">
        <f>SUM(G78+#REF!+#REF!)</f>
        <v>#REF!</v>
      </c>
      <c r="H89" s="31" t="e">
        <f>SUM(H78+#REF!+#REF!)</f>
        <v>#REF!</v>
      </c>
      <c r="I89" s="30"/>
      <c r="J89" s="30"/>
      <c r="K89" s="31" t="e">
        <f>SUM(K78+#REF!+#REF!)</f>
        <v>#REF!</v>
      </c>
    </row>
    <row r="90" spans="1:11" ht="12.75">
      <c r="A90" s="32"/>
      <c r="B90" s="32"/>
      <c r="C90" s="33"/>
      <c r="D90" s="33"/>
      <c r="E90" s="34"/>
      <c r="F90" s="33"/>
      <c r="G90" s="33"/>
      <c r="H90" s="33"/>
      <c r="I90" s="32"/>
      <c r="J90" s="32"/>
      <c r="K90" s="33"/>
    </row>
    <row r="91" spans="1:11" ht="12.75">
      <c r="A91" s="32"/>
      <c r="B91" s="32"/>
      <c r="C91" s="33"/>
      <c r="D91" s="33"/>
      <c r="E91" s="34"/>
      <c r="F91" s="33"/>
      <c r="G91" s="33"/>
      <c r="H91" s="33"/>
      <c r="I91" s="32"/>
      <c r="J91" s="32"/>
      <c r="K91" s="33"/>
    </row>
    <row r="92" spans="1:11" ht="13.5">
      <c r="A92" s="32"/>
      <c r="B92" s="32"/>
      <c r="C92" s="33"/>
      <c r="D92" s="33"/>
      <c r="E92" s="35"/>
      <c r="F92" s="33"/>
      <c r="G92" s="33"/>
      <c r="H92" s="33"/>
      <c r="I92" s="33"/>
      <c r="J92" s="33"/>
      <c r="K92" s="33"/>
    </row>
    <row r="93" spans="1:11" ht="12.75">
      <c r="A93" s="32"/>
      <c r="B93" s="13"/>
      <c r="E93" s="32"/>
      <c r="F93" s="32"/>
      <c r="G93" s="32"/>
      <c r="H93" s="32"/>
      <c r="I93" s="33"/>
      <c r="J93" s="33"/>
      <c r="K93" s="32"/>
    </row>
    <row r="94" spans="2:15" ht="12.75">
      <c r="B94" s="13" t="s">
        <v>89</v>
      </c>
      <c r="C94" s="16"/>
      <c r="D94" s="16" t="s">
        <v>90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1" ht="12.75">
      <c r="A95" s="32"/>
      <c r="B95" s="13"/>
      <c r="E95" s="32"/>
      <c r="F95" s="32"/>
      <c r="G95" s="32"/>
      <c r="H95" s="32"/>
      <c r="I95" s="33"/>
      <c r="J95" s="33"/>
      <c r="K95" s="32"/>
    </row>
    <row r="96" spans="2:11" ht="12.75">
      <c r="B96" s="13"/>
      <c r="I96" s="57">
        <f>SUM(C83+F83)</f>
        <v>5586767</v>
      </c>
      <c r="J96" s="57">
        <f>SUM(D83+G83)</f>
        <v>4310332</v>
      </c>
      <c r="K96" s="57">
        <f>SUM(J96/I96*100)</f>
        <v>77.15252846592672</v>
      </c>
    </row>
  </sheetData>
  <sheetProtection/>
  <mergeCells count="9">
    <mergeCell ref="E3:H3"/>
    <mergeCell ref="B7:F7"/>
    <mergeCell ref="B8:B9"/>
    <mergeCell ref="C8:E8"/>
    <mergeCell ref="F8:H8"/>
    <mergeCell ref="A5:K5"/>
    <mergeCell ref="A6:K6"/>
    <mergeCell ref="I8:K8"/>
    <mergeCell ref="A8:A9"/>
  </mergeCells>
  <printOptions/>
  <pageMargins left="0.3937007874015748" right="0" top="1.1811023622047245" bottom="0.3937007874015748" header="0.1968503937007874" footer="0"/>
  <pageSetup horizontalDpi="600" verticalDpi="600" orientation="landscape" pageOrder="overThenDown" paperSize="9" scale="75" r:id="rId1"/>
  <rowBreaks count="2" manualBreakCount="2">
    <brk id="39" max="10" man="1"/>
    <brk id="7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я</cp:lastModifiedBy>
  <cp:lastPrinted>2014-02-10T06:52:51Z</cp:lastPrinted>
  <dcterms:created xsi:type="dcterms:W3CDTF">2004-03-17T13:49:51Z</dcterms:created>
  <dcterms:modified xsi:type="dcterms:W3CDTF">2014-02-10T06:52:57Z</dcterms:modified>
  <cp:category/>
  <cp:version/>
  <cp:contentType/>
  <cp:contentStatus/>
</cp:coreProperties>
</file>